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orage\Datenablage Kampfrichter\Auswertetool\"/>
    </mc:Choice>
  </mc:AlternateContent>
  <xr:revisionPtr revIDLastSave="0" documentId="8_{DDDFAB28-72BD-40FF-9A0E-2E675CDCC698}" xr6:coauthVersionLast="36" xr6:coauthVersionMax="36" xr10:uidLastSave="{00000000-0000-0000-0000-000000000000}"/>
  <bookViews>
    <workbookView xWindow="0" yWindow="0" windowWidth="28800" windowHeight="12510" activeTab="1" xr2:uid="{00000000-000D-0000-FFFF-FFFF00000000}"/>
  </bookViews>
  <sheets>
    <sheet name="Ergebnisvergleich 28" sheetId="4" r:id="rId1"/>
    <sheet name="DBSV 3D Waldrunde 28" sheetId="2" r:id="rId2"/>
    <sheet name="DBSV 3D Jagdrunde 28" sheetId="3" r:id="rId3"/>
  </sheets>
  <definedNames>
    <definedName name="_xlnm.Print_Area" localSheetId="2">'DBSV 3D Jagdrunde 28'!$A$1:$U$37</definedName>
    <definedName name="_xlnm.Print_Area" localSheetId="1">'DBSV 3D Waldrunde 28'!$A$1:$U$37</definedName>
    <definedName name="_xlnm.Print_Area" localSheetId="0">'Ergebnisvergleich 28'!$B$1:$O$15</definedName>
  </definedNames>
  <calcPr calcId="191029"/>
</workbook>
</file>

<file path=xl/calcChain.xml><?xml version="1.0" encoding="utf-8"?>
<calcChain xmlns="http://schemas.openxmlformats.org/spreadsheetml/2006/main">
  <c r="H29" i="3" l="1"/>
  <c r="H30" i="3"/>
  <c r="H31" i="3"/>
  <c r="H32" i="3"/>
  <c r="I32" i="3" s="1"/>
  <c r="H33" i="3"/>
  <c r="I33" i="3" s="1"/>
  <c r="H23" i="3"/>
  <c r="H24" i="3"/>
  <c r="H25" i="3"/>
  <c r="H26" i="3"/>
  <c r="I26" i="3" s="1"/>
  <c r="H27" i="3"/>
  <c r="I27" i="3" s="1"/>
  <c r="H28" i="3"/>
  <c r="I28" i="3" s="1"/>
  <c r="H15" i="3"/>
  <c r="H16" i="3"/>
  <c r="H17" i="3"/>
  <c r="H18" i="3"/>
  <c r="I18" i="3" s="1"/>
  <c r="H19" i="3"/>
  <c r="I19" i="3" s="1"/>
  <c r="H20" i="3"/>
  <c r="H21" i="3"/>
  <c r="H22" i="3"/>
  <c r="H7" i="3"/>
  <c r="H8" i="3"/>
  <c r="I8" i="3" s="1"/>
  <c r="H9" i="3"/>
  <c r="H10" i="3"/>
  <c r="H11" i="3"/>
  <c r="I11" i="3" s="1"/>
  <c r="H12" i="3"/>
  <c r="I12" i="3" s="1"/>
  <c r="H13" i="3"/>
  <c r="I13" i="3" s="1"/>
  <c r="H14" i="3"/>
  <c r="H6" i="3"/>
  <c r="I6" i="3" s="1"/>
  <c r="C23" i="3"/>
  <c r="C24" i="3"/>
  <c r="C25" i="3"/>
  <c r="C26" i="3"/>
  <c r="C27" i="3"/>
  <c r="C28" i="3"/>
  <c r="C29" i="3"/>
  <c r="C30" i="3"/>
  <c r="C31" i="3"/>
  <c r="C32" i="3"/>
  <c r="C33" i="3"/>
  <c r="C13" i="3"/>
  <c r="C14" i="3"/>
  <c r="C15" i="3"/>
  <c r="C16" i="3"/>
  <c r="C17" i="3"/>
  <c r="C18" i="3"/>
  <c r="C19" i="3"/>
  <c r="C20" i="3"/>
  <c r="C21" i="3"/>
  <c r="C22" i="3"/>
  <c r="C7" i="3"/>
  <c r="C8" i="3"/>
  <c r="C9" i="3"/>
  <c r="C10" i="3"/>
  <c r="C11" i="3"/>
  <c r="C12" i="3"/>
  <c r="C6" i="3"/>
  <c r="V1" i="3"/>
  <c r="V1" i="2"/>
  <c r="X1" i="2"/>
  <c r="Z4" i="3"/>
  <c r="Z4" i="2"/>
  <c r="I7" i="3"/>
  <c r="I9" i="3"/>
  <c r="I10" i="3"/>
  <c r="I14" i="3"/>
  <c r="I15" i="3"/>
  <c r="I16" i="3"/>
  <c r="I17" i="3"/>
  <c r="I20" i="3"/>
  <c r="I21" i="3"/>
  <c r="I22" i="3"/>
  <c r="I23" i="3"/>
  <c r="I24" i="3"/>
  <c r="I25" i="3"/>
  <c r="I29" i="3"/>
  <c r="I31" i="3"/>
  <c r="I30" i="3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2" i="2"/>
  <c r="I33" i="2"/>
  <c r="I31" i="2"/>
  <c r="V7" i="2"/>
  <c r="W7" i="2"/>
  <c r="X7" i="2"/>
  <c r="Y7" i="2"/>
  <c r="V8" i="2"/>
  <c r="W8" i="2"/>
  <c r="X8" i="2"/>
  <c r="Y8" i="2"/>
  <c r="V9" i="2"/>
  <c r="W9" i="2"/>
  <c r="X9" i="2"/>
  <c r="Y9" i="2"/>
  <c r="V10" i="2"/>
  <c r="W10" i="2"/>
  <c r="X10" i="2"/>
  <c r="Y10" i="2"/>
  <c r="V11" i="2"/>
  <c r="W11" i="2"/>
  <c r="X11" i="2"/>
  <c r="Y11" i="2"/>
  <c r="V12" i="2"/>
  <c r="W12" i="2"/>
  <c r="X12" i="2"/>
  <c r="Y12" i="2"/>
  <c r="V13" i="2"/>
  <c r="W13" i="2"/>
  <c r="X13" i="2"/>
  <c r="Y13" i="2"/>
  <c r="V14" i="2"/>
  <c r="W14" i="2"/>
  <c r="X14" i="2"/>
  <c r="Y14" i="2"/>
  <c r="V15" i="2"/>
  <c r="W15" i="2"/>
  <c r="X15" i="2"/>
  <c r="Y15" i="2"/>
  <c r="V16" i="2"/>
  <c r="W16" i="2"/>
  <c r="X16" i="2"/>
  <c r="Y16" i="2"/>
  <c r="V17" i="2"/>
  <c r="W17" i="2"/>
  <c r="X17" i="2"/>
  <c r="Y17" i="2"/>
  <c r="V18" i="2"/>
  <c r="W18" i="2"/>
  <c r="X18" i="2"/>
  <c r="Y18" i="2"/>
  <c r="V19" i="2"/>
  <c r="W19" i="2"/>
  <c r="X19" i="2"/>
  <c r="Y19" i="2"/>
  <c r="V20" i="2"/>
  <c r="W20" i="2"/>
  <c r="X20" i="2"/>
  <c r="Y20" i="2"/>
  <c r="V21" i="2"/>
  <c r="W21" i="2"/>
  <c r="X21" i="2"/>
  <c r="Y21" i="2"/>
  <c r="V22" i="2"/>
  <c r="W22" i="2"/>
  <c r="X22" i="2"/>
  <c r="Y22" i="2"/>
  <c r="V23" i="2"/>
  <c r="W23" i="2"/>
  <c r="X23" i="2"/>
  <c r="Y23" i="2"/>
  <c r="V24" i="2"/>
  <c r="W24" i="2"/>
  <c r="X24" i="2"/>
  <c r="Y24" i="2"/>
  <c r="V25" i="2"/>
  <c r="W25" i="2"/>
  <c r="X25" i="2"/>
  <c r="Y25" i="2"/>
  <c r="V26" i="2"/>
  <c r="W26" i="2"/>
  <c r="X26" i="2"/>
  <c r="Y26" i="2"/>
  <c r="V27" i="2"/>
  <c r="W27" i="2"/>
  <c r="X27" i="2"/>
  <c r="Y27" i="2"/>
  <c r="V28" i="2"/>
  <c r="W28" i="2"/>
  <c r="X28" i="2"/>
  <c r="Y28" i="2"/>
  <c r="V29" i="2"/>
  <c r="W29" i="2"/>
  <c r="X29" i="2"/>
  <c r="Y29" i="2"/>
  <c r="V30" i="2"/>
  <c r="W30" i="2"/>
  <c r="X30" i="2"/>
  <c r="Y30" i="2"/>
  <c r="V31" i="2"/>
  <c r="W31" i="2"/>
  <c r="X31" i="2"/>
  <c r="Y31" i="2"/>
  <c r="V32" i="2"/>
  <c r="W32" i="2"/>
  <c r="X32" i="2"/>
  <c r="Y32" i="2"/>
  <c r="V33" i="2"/>
  <c r="W33" i="2"/>
  <c r="X33" i="2"/>
  <c r="Y33" i="2"/>
  <c r="Y6" i="2"/>
  <c r="X6" i="2"/>
  <c r="W6" i="2"/>
  <c r="V6" i="2"/>
  <c r="D1" i="3"/>
  <c r="E1" i="2"/>
  <c r="O2" i="4"/>
  <c r="X1" i="3" s="1"/>
  <c r="Y33" i="3"/>
  <c r="X33" i="3"/>
  <c r="W33" i="3"/>
  <c r="V33" i="3"/>
  <c r="Y32" i="3"/>
  <c r="X32" i="3"/>
  <c r="W32" i="3"/>
  <c r="V32" i="3"/>
  <c r="Y31" i="3"/>
  <c r="X31" i="3"/>
  <c r="W31" i="3"/>
  <c r="V31" i="3"/>
  <c r="Y30" i="3"/>
  <c r="X30" i="3"/>
  <c r="W30" i="3"/>
  <c r="V30" i="3"/>
  <c r="Y29" i="3"/>
  <c r="X29" i="3"/>
  <c r="W29" i="3"/>
  <c r="V29" i="3"/>
  <c r="Y28" i="3"/>
  <c r="X28" i="3"/>
  <c r="W28" i="3"/>
  <c r="V28" i="3"/>
  <c r="Y27" i="3"/>
  <c r="X27" i="3"/>
  <c r="W27" i="3"/>
  <c r="V27" i="3"/>
  <c r="Y26" i="3"/>
  <c r="X26" i="3"/>
  <c r="W26" i="3"/>
  <c r="V26" i="3"/>
  <c r="Y25" i="3"/>
  <c r="X25" i="3"/>
  <c r="W25" i="3"/>
  <c r="V25" i="3"/>
  <c r="Y24" i="3"/>
  <c r="X24" i="3"/>
  <c r="W24" i="3"/>
  <c r="V24" i="3"/>
  <c r="Y23" i="3"/>
  <c r="X23" i="3"/>
  <c r="W23" i="3"/>
  <c r="V23" i="3"/>
  <c r="Y22" i="3"/>
  <c r="X22" i="3"/>
  <c r="W22" i="3"/>
  <c r="V22" i="3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Y9" i="3"/>
  <c r="X9" i="3"/>
  <c r="W9" i="3"/>
  <c r="V9" i="3"/>
  <c r="Y8" i="3"/>
  <c r="X8" i="3"/>
  <c r="W8" i="3"/>
  <c r="V8" i="3"/>
  <c r="Y7" i="3"/>
  <c r="X7" i="3"/>
  <c r="W7" i="3"/>
  <c r="V7" i="3"/>
  <c r="Y6" i="3"/>
  <c r="X6" i="3"/>
  <c r="W6" i="3"/>
  <c r="V6" i="3"/>
  <c r="L30" i="3" l="1"/>
  <c r="L6" i="2"/>
  <c r="U10" i="2"/>
  <c r="O29" i="2"/>
  <c r="R30" i="3"/>
  <c r="L32" i="3"/>
  <c r="L31" i="3"/>
  <c r="L33" i="3"/>
  <c r="L6" i="3"/>
  <c r="G34" i="3"/>
  <c r="F34" i="3"/>
  <c r="E34" i="3"/>
  <c r="D34" i="3"/>
  <c r="G34" i="2"/>
  <c r="F34" i="2"/>
  <c r="E34" i="2"/>
  <c r="D34" i="2"/>
  <c r="S36" i="3"/>
  <c r="U37" i="3" s="1"/>
  <c r="P36" i="3"/>
  <c r="M36" i="3"/>
  <c r="J36" i="3"/>
  <c r="S35" i="3"/>
  <c r="M11" i="4" s="1"/>
  <c r="P35" i="3"/>
  <c r="J11" i="4" s="1"/>
  <c r="M35" i="3"/>
  <c r="G11" i="4" s="1"/>
  <c r="J35" i="3"/>
  <c r="D11" i="4" s="1"/>
  <c r="S34" i="3"/>
  <c r="M10" i="4" s="1"/>
  <c r="P34" i="3"/>
  <c r="M34" i="3"/>
  <c r="G10" i="4" s="1"/>
  <c r="J34" i="3"/>
  <c r="U33" i="3"/>
  <c r="R33" i="3"/>
  <c r="O33" i="3"/>
  <c r="U32" i="3"/>
  <c r="R32" i="3"/>
  <c r="O32" i="3"/>
  <c r="U31" i="3"/>
  <c r="R31" i="3"/>
  <c r="O31" i="3"/>
  <c r="U30" i="3"/>
  <c r="O30" i="3"/>
  <c r="U29" i="3"/>
  <c r="R29" i="3"/>
  <c r="O29" i="3"/>
  <c r="L29" i="3"/>
  <c r="U28" i="3"/>
  <c r="R28" i="3"/>
  <c r="O28" i="3"/>
  <c r="L28" i="3"/>
  <c r="U27" i="3"/>
  <c r="R27" i="3"/>
  <c r="O27" i="3"/>
  <c r="L27" i="3"/>
  <c r="U26" i="3"/>
  <c r="R26" i="3"/>
  <c r="O26" i="3"/>
  <c r="L26" i="3"/>
  <c r="U25" i="3"/>
  <c r="R25" i="3"/>
  <c r="O25" i="3"/>
  <c r="L25" i="3"/>
  <c r="U24" i="3"/>
  <c r="R24" i="3"/>
  <c r="O24" i="3"/>
  <c r="L24" i="3"/>
  <c r="U23" i="3"/>
  <c r="R23" i="3"/>
  <c r="O23" i="3"/>
  <c r="L23" i="3"/>
  <c r="R22" i="3"/>
  <c r="U22" i="3"/>
  <c r="O22" i="3"/>
  <c r="L22" i="3"/>
  <c r="U21" i="3"/>
  <c r="R21" i="3"/>
  <c r="O21" i="3"/>
  <c r="L21" i="3"/>
  <c r="U20" i="3"/>
  <c r="R20" i="3"/>
  <c r="O20" i="3"/>
  <c r="L20" i="3"/>
  <c r="U19" i="3"/>
  <c r="R19" i="3"/>
  <c r="O19" i="3"/>
  <c r="L19" i="3"/>
  <c r="R18" i="3"/>
  <c r="U18" i="3"/>
  <c r="O18" i="3"/>
  <c r="L18" i="3"/>
  <c r="R17" i="3"/>
  <c r="L17" i="3"/>
  <c r="U17" i="3"/>
  <c r="O17" i="3"/>
  <c r="R16" i="3"/>
  <c r="U16" i="3"/>
  <c r="O16" i="3"/>
  <c r="L16" i="3"/>
  <c r="R15" i="3"/>
  <c r="U15" i="3"/>
  <c r="O15" i="3"/>
  <c r="L15" i="3"/>
  <c r="U14" i="3"/>
  <c r="R14" i="3"/>
  <c r="L14" i="3"/>
  <c r="O14" i="3"/>
  <c r="R13" i="3"/>
  <c r="U13" i="3"/>
  <c r="O13" i="3"/>
  <c r="L13" i="3"/>
  <c r="U12" i="3"/>
  <c r="R12" i="3"/>
  <c r="O12" i="3"/>
  <c r="L12" i="3"/>
  <c r="R11" i="3"/>
  <c r="U11" i="3"/>
  <c r="O11" i="3"/>
  <c r="L11" i="3"/>
  <c r="R10" i="3"/>
  <c r="O10" i="3"/>
  <c r="L10" i="3"/>
  <c r="U10" i="3"/>
  <c r="R9" i="3"/>
  <c r="U9" i="3"/>
  <c r="O9" i="3"/>
  <c r="L9" i="3"/>
  <c r="R8" i="3"/>
  <c r="U8" i="3"/>
  <c r="O8" i="3"/>
  <c r="L8" i="3"/>
  <c r="U7" i="3"/>
  <c r="R7" i="3"/>
  <c r="O7" i="3"/>
  <c r="L7" i="3"/>
  <c r="Y34" i="3"/>
  <c r="R6" i="3"/>
  <c r="U6" i="3"/>
  <c r="O6" i="3"/>
  <c r="D12" i="4" l="1"/>
  <c r="F13" i="4" s="1"/>
  <c r="L37" i="3"/>
  <c r="G12" i="4"/>
  <c r="I13" i="4" s="1"/>
  <c r="O37" i="3"/>
  <c r="J12" i="4"/>
  <c r="L13" i="4" s="1"/>
  <c r="R37" i="3"/>
  <c r="J37" i="3"/>
  <c r="D13" i="4" s="1"/>
  <c r="T34" i="3"/>
  <c r="T37" i="3" s="1"/>
  <c r="P37" i="3"/>
  <c r="J13" i="4" s="1"/>
  <c r="D10" i="4"/>
  <c r="L34" i="3"/>
  <c r="F10" i="4" s="1"/>
  <c r="U34" i="3"/>
  <c r="O10" i="4" s="1"/>
  <c r="V34" i="3"/>
  <c r="K34" i="3" s="1"/>
  <c r="S37" i="3"/>
  <c r="M13" i="4" s="1"/>
  <c r="J10" i="4"/>
  <c r="M12" i="4"/>
  <c r="O13" i="4" s="1"/>
  <c r="O34" i="3"/>
  <c r="I10" i="4" s="1"/>
  <c r="W34" i="3"/>
  <c r="N34" i="3" s="1"/>
  <c r="R34" i="3"/>
  <c r="L10" i="4" s="1"/>
  <c r="X34" i="3"/>
  <c r="Q34" i="3" s="1"/>
  <c r="M37" i="3"/>
  <c r="G13" i="4" s="1"/>
  <c r="U33" i="2"/>
  <c r="R15" i="2"/>
  <c r="U7" i="2"/>
  <c r="U9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R7" i="2"/>
  <c r="R8" i="2"/>
  <c r="R9" i="2"/>
  <c r="R10" i="2"/>
  <c r="R11" i="2"/>
  <c r="R12" i="2"/>
  <c r="R13" i="2"/>
  <c r="R14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30" i="2"/>
  <c r="O31" i="2"/>
  <c r="O32" i="2"/>
  <c r="O33" i="2"/>
  <c r="U6" i="2"/>
  <c r="R6" i="2"/>
  <c r="O6" i="2"/>
  <c r="L33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S36" i="2"/>
  <c r="P36" i="2"/>
  <c r="M36" i="2"/>
  <c r="J36" i="2"/>
  <c r="S35" i="2"/>
  <c r="M6" i="4" s="1"/>
  <c r="P35" i="2"/>
  <c r="J6" i="4" s="1"/>
  <c r="M35" i="2"/>
  <c r="G6" i="4" s="1"/>
  <c r="J35" i="2"/>
  <c r="D6" i="4" s="1"/>
  <c r="S34" i="2"/>
  <c r="P34" i="2"/>
  <c r="M34" i="2"/>
  <c r="J34" i="2"/>
  <c r="M7" i="4" l="1"/>
  <c r="O8" i="4" s="1"/>
  <c r="U37" i="2"/>
  <c r="N10" i="4"/>
  <c r="N13" i="4" s="1"/>
  <c r="J7" i="4"/>
  <c r="L8" i="4" s="1"/>
  <c r="R37" i="2"/>
  <c r="G7" i="4"/>
  <c r="I8" i="4" s="1"/>
  <c r="O37" i="2"/>
  <c r="D7" i="4"/>
  <c r="F8" i="4" s="1"/>
  <c r="L37" i="2"/>
  <c r="K37" i="3"/>
  <c r="E10" i="4"/>
  <c r="E13" i="4" s="1"/>
  <c r="R34" i="2"/>
  <c r="L5" i="4" s="1"/>
  <c r="L34" i="2"/>
  <c r="F5" i="4" s="1"/>
  <c r="V34" i="2"/>
  <c r="K34" i="2" s="1"/>
  <c r="Y34" i="2"/>
  <c r="T34" i="2" s="1"/>
  <c r="N37" i="3"/>
  <c r="H10" i="4"/>
  <c r="H13" i="4" s="1"/>
  <c r="M37" i="2"/>
  <c r="G8" i="4" s="1"/>
  <c r="G5" i="4"/>
  <c r="J37" i="2"/>
  <c r="D8" i="4" s="1"/>
  <c r="D5" i="4"/>
  <c r="P37" i="2"/>
  <c r="J8" i="4" s="1"/>
  <c r="J5" i="4"/>
  <c r="S37" i="2"/>
  <c r="M8" i="4" s="1"/>
  <c r="M5" i="4"/>
  <c r="W34" i="2"/>
  <c r="N34" i="2" s="1"/>
  <c r="X34" i="2"/>
  <c r="Q34" i="2" s="1"/>
  <c r="Q37" i="3"/>
  <c r="K10" i="4"/>
  <c r="K13" i="4" s="1"/>
  <c r="U8" i="2"/>
  <c r="U34" i="2" s="1"/>
  <c r="O5" i="4" s="1"/>
  <c r="O34" i="2"/>
  <c r="I5" i="4" s="1"/>
  <c r="T37" i="2" l="1"/>
  <c r="N8" i="4" s="1"/>
  <c r="N5" i="4"/>
  <c r="Q37" i="2"/>
  <c r="K8" i="4" s="1"/>
  <c r="K5" i="4"/>
  <c r="K37" i="2"/>
  <c r="E8" i="4" s="1"/>
  <c r="E5" i="4"/>
  <c r="N37" i="2"/>
  <c r="H8" i="4" s="1"/>
  <c r="H5" i="4"/>
</calcChain>
</file>

<file path=xl/sharedStrings.xml><?xml version="1.0" encoding="utf-8"?>
<sst xmlns="http://schemas.openxmlformats.org/spreadsheetml/2006/main" count="301" uniqueCount="51">
  <si>
    <t>Turnier:</t>
  </si>
  <si>
    <t>Tier</t>
  </si>
  <si>
    <t>Kill
Ø</t>
  </si>
  <si>
    <t>Pflock
gelb</t>
  </si>
  <si>
    <t>Pflock weiß</t>
  </si>
  <si>
    <t>Pflock blau</t>
  </si>
  <si>
    <t>Pflock 
rot</t>
  </si>
  <si>
    <t>Kategorie 1</t>
  </si>
  <si>
    <t>Kategorie 2</t>
  </si>
  <si>
    <t>Kategorie 3</t>
  </si>
  <si>
    <t>Kategorie 4</t>
  </si>
  <si>
    <t>Kat.</t>
  </si>
  <si>
    <t>m</t>
  </si>
  <si>
    <t>Neigung</t>
  </si>
  <si>
    <t>%</t>
  </si>
  <si>
    <t>St.</t>
  </si>
  <si>
    <t>Pflock
gelb
min</t>
  </si>
  <si>
    <t>max</t>
  </si>
  <si>
    <t>Pflock weiß
 min</t>
  </si>
  <si>
    <t>Pflock blau
min</t>
  </si>
  <si>
    <t>Pflock 
rot
min</t>
  </si>
  <si>
    <t>Diff.</t>
  </si>
  <si>
    <t>Summe</t>
  </si>
  <si>
    <t>min.</t>
  </si>
  <si>
    <t>max.</t>
  </si>
  <si>
    <t>Ausn. max.
Entf.%</t>
  </si>
  <si>
    <t>Neigungsfaktoren</t>
  </si>
  <si>
    <t>gelb</t>
  </si>
  <si>
    <t>weiß</t>
  </si>
  <si>
    <t>rot</t>
  </si>
  <si>
    <t>Blau</t>
  </si>
  <si>
    <t>inkl. Neigung</t>
  </si>
  <si>
    <t>mittl. Aus- nutzung Entf.fenst.</t>
  </si>
  <si>
    <t>Waldrunde</t>
  </si>
  <si>
    <t>Jagdrunde</t>
  </si>
  <si>
    <t>DBSV 3D Waldrunde</t>
  </si>
  <si>
    <t>DBSV 3D Jagdrunde</t>
  </si>
  <si>
    <t>Kill
mm</t>
  </si>
  <si>
    <t>&gt;201</t>
  </si>
  <si>
    <t>&gt;151</t>
  </si>
  <si>
    <t>&lt;150</t>
  </si>
  <si>
    <t>Anzahl</t>
  </si>
  <si>
    <t>&gt;250</t>
  </si>
  <si>
    <t>min. erforderliche Parcourlänge (m) d.h. 70% der max. Länge.</t>
  </si>
  <si>
    <t>minimale erforderliche Parcourlänge (m) 
d.h. 70% der max. Länge</t>
  </si>
  <si>
    <t>min. erforderliche Parcourlänge (m) 
d.h. 70% der max. Länge</t>
  </si>
  <si>
    <t>Auerhahn SRT</t>
  </si>
  <si>
    <t xml:space="preserve">241205-1. HL </t>
  </si>
  <si>
    <t>DBSV2025</t>
  </si>
  <si>
    <t>3D 2025</t>
  </si>
  <si>
    <t>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</si>
</sst>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u/>
      <sz val="14"/>
      <name val="Tahoma"/>
      <family val="2"/>
    </font>
    <font>
      <sz val="10"/>
      <name val="Tahoma"/>
      <family val="2"/>
    </font>
    <font>
      <b/>
      <sz val="18"/>
      <color theme="1"/>
      <name val="Tahoma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229">
    <xf numFmtId="0" fontId="0" fillId="0" borderId="0" xfId="0"/>
    <xf numFmtId="0" fontId="2" fillId="0" borderId="0" xfId="3"/>
    <xf numFmtId="0" fontId="2" fillId="0" borderId="0" xfId="3" applyAlignment="1">
      <alignment horizontal="center" vertical="center"/>
    </xf>
    <xf numFmtId="16" fontId="2" fillId="0" borderId="0" xfId="3" applyNumberFormat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5" fillId="0" borderId="1" xfId="3" applyFont="1" applyBorder="1" applyAlignment="1" applyProtection="1">
      <alignment horizontal="left" vertical="center"/>
      <protection locked="0"/>
    </xf>
    <xf numFmtId="0" fontId="7" fillId="0" borderId="1" xfId="0" applyFont="1" applyBorder="1" applyProtection="1">
      <protection locked="0"/>
    </xf>
    <xf numFmtId="0" fontId="2" fillId="0" borderId="0" xfId="3" applyAlignment="1" applyProtection="1">
      <alignment horizontal="center" vertical="center"/>
      <protection locked="0"/>
    </xf>
    <xf numFmtId="0" fontId="2" fillId="0" borderId="0" xfId="3" applyProtection="1">
      <protection locked="0"/>
    </xf>
    <xf numFmtId="0" fontId="3" fillId="0" borderId="0" xfId="3" applyFont="1" applyAlignment="1" applyProtection="1">
      <alignment horizontal="left" vertical="center"/>
      <protection locked="0"/>
    </xf>
    <xf numFmtId="0" fontId="2" fillId="0" borderId="0" xfId="3" applyAlignment="1" applyProtection="1">
      <alignment horizontal="center" vertical="center" wrapText="1"/>
      <protection locked="0"/>
    </xf>
    <xf numFmtId="0" fontId="2" fillId="0" borderId="6" xfId="3" applyBorder="1" applyAlignment="1" applyProtection="1">
      <alignment horizontal="center" vertical="center" wrapText="1"/>
      <protection locked="0"/>
    </xf>
    <xf numFmtId="0" fontId="2" fillId="0" borderId="11" xfId="3" applyBorder="1" applyAlignment="1" applyProtection="1">
      <alignment horizontal="center" vertical="center"/>
      <protection locked="0"/>
    </xf>
    <xf numFmtId="0" fontId="2" fillId="0" borderId="4" xfId="3" applyBorder="1" applyAlignment="1" applyProtection="1">
      <alignment horizontal="center" vertical="center" wrapText="1"/>
      <protection locked="0"/>
    </xf>
    <xf numFmtId="2" fontId="2" fillId="2" borderId="2" xfId="3" applyNumberFormat="1" applyFill="1" applyBorder="1" applyAlignment="1" applyProtection="1">
      <alignment horizontal="center" vertical="center"/>
      <protection locked="0"/>
    </xf>
    <xf numFmtId="2" fontId="4" fillId="0" borderId="2" xfId="3" applyNumberFormat="1" applyFont="1" applyBorder="1" applyAlignment="1" applyProtection="1">
      <alignment horizontal="center" vertical="center"/>
      <protection locked="0"/>
    </xf>
    <xf numFmtId="2" fontId="2" fillId="5" borderId="2" xfId="3" applyNumberFormat="1" applyFill="1" applyBorder="1" applyAlignment="1" applyProtection="1">
      <alignment horizontal="center" vertical="center"/>
      <protection locked="0"/>
    </xf>
    <xf numFmtId="2" fontId="2" fillId="4" borderId="2" xfId="3" applyNumberFormat="1" applyFill="1" applyBorder="1" applyAlignment="1" applyProtection="1">
      <alignment horizontal="center" vertical="center"/>
      <protection locked="0"/>
    </xf>
    <xf numFmtId="0" fontId="2" fillId="0" borderId="13" xfId="3" applyBorder="1" applyAlignment="1" applyProtection="1">
      <alignment horizontal="center" vertical="center"/>
      <protection locked="0"/>
    </xf>
    <xf numFmtId="0" fontId="2" fillId="3" borderId="0" xfId="3" applyFill="1" applyAlignment="1" applyProtection="1">
      <alignment horizontal="center" vertical="center"/>
      <protection locked="0"/>
    </xf>
    <xf numFmtId="0" fontId="2" fillId="2" borderId="18" xfId="3" applyFill="1" applyBorder="1" applyAlignment="1">
      <alignment horizontal="center" vertical="center" wrapText="1"/>
    </xf>
    <xf numFmtId="0" fontId="2" fillId="5" borderId="19" xfId="3" applyFill="1" applyBorder="1" applyAlignment="1">
      <alignment horizontal="center" vertical="center" wrapText="1"/>
    </xf>
    <xf numFmtId="0" fontId="2" fillId="5" borderId="18" xfId="3" applyFill="1" applyBorder="1" applyAlignment="1">
      <alignment horizontal="center" vertical="center" wrapText="1"/>
    </xf>
    <xf numFmtId="2" fontId="2" fillId="3" borderId="21" xfId="3" applyNumberFormat="1" applyFill="1" applyBorder="1" applyAlignment="1">
      <alignment horizontal="center" vertical="center"/>
    </xf>
    <xf numFmtId="2" fontId="2" fillId="6" borderId="5" xfId="3" applyNumberFormat="1" applyFill="1" applyBorder="1" applyAlignment="1">
      <alignment horizontal="center" vertical="center"/>
    </xf>
    <xf numFmtId="10" fontId="2" fillId="2" borderId="26" xfId="2" applyNumberFormat="1" applyFont="1" applyFill="1" applyBorder="1" applyAlignment="1" applyProtection="1">
      <alignment horizontal="center" vertical="center"/>
    </xf>
    <xf numFmtId="2" fontId="4" fillId="3" borderId="5" xfId="3" applyNumberFormat="1" applyFont="1" applyFill="1" applyBorder="1" applyAlignment="1">
      <alignment horizontal="center" vertical="center"/>
    </xf>
    <xf numFmtId="10" fontId="2" fillId="3" borderId="26" xfId="2" applyNumberFormat="1" applyFont="1" applyFill="1" applyBorder="1" applyAlignment="1" applyProtection="1">
      <alignment horizontal="center" vertical="center"/>
    </xf>
    <xf numFmtId="2" fontId="2" fillId="5" borderId="5" xfId="3" applyNumberFormat="1" applyFill="1" applyBorder="1" applyAlignment="1">
      <alignment horizontal="center" vertical="center"/>
    </xf>
    <xf numFmtId="10" fontId="2" fillId="5" borderId="26" xfId="2" applyNumberFormat="1" applyFont="1" applyFill="1" applyBorder="1" applyAlignment="1" applyProtection="1">
      <alignment horizontal="center" vertical="center"/>
    </xf>
    <xf numFmtId="2" fontId="2" fillId="4" borderId="5" xfId="3" applyNumberFormat="1" applyFill="1" applyBorder="1" applyAlignment="1">
      <alignment horizontal="center" vertical="center"/>
    </xf>
    <xf numFmtId="10" fontId="2" fillId="4" borderId="27" xfId="2" applyNumberFormat="1" applyFont="1" applyFill="1" applyBorder="1" applyAlignment="1" applyProtection="1">
      <alignment horizontal="center" vertical="center"/>
    </xf>
    <xf numFmtId="2" fontId="2" fillId="3" borderId="22" xfId="3" applyNumberFormat="1" applyFill="1" applyBorder="1" applyAlignment="1">
      <alignment horizontal="center" vertical="center"/>
    </xf>
    <xf numFmtId="2" fontId="2" fillId="0" borderId="21" xfId="3" applyNumberFormat="1" applyBorder="1" applyAlignment="1">
      <alignment horizontal="center" vertical="center"/>
    </xf>
    <xf numFmtId="2" fontId="2" fillId="0" borderId="23" xfId="3" applyNumberFormat="1" applyBorder="1" applyAlignment="1">
      <alignment horizontal="center" vertical="center"/>
    </xf>
    <xf numFmtId="2" fontId="2" fillId="3" borderId="23" xfId="3" applyNumberFormat="1" applyFill="1" applyBorder="1" applyAlignment="1">
      <alignment horizontal="center" vertical="center"/>
    </xf>
    <xf numFmtId="2" fontId="2" fillId="3" borderId="23" xfId="3" applyNumberFormat="1" applyFill="1" applyBorder="1" applyAlignment="1">
      <alignment horizontal="center" vertical="center" wrapText="1"/>
    </xf>
    <xf numFmtId="10" fontId="2" fillId="2" borderId="28" xfId="2" applyNumberFormat="1" applyFont="1" applyFill="1" applyBorder="1" applyAlignment="1" applyProtection="1">
      <alignment horizontal="center" vertical="center"/>
    </xf>
    <xf numFmtId="10" fontId="2" fillId="2" borderId="27" xfId="2" applyNumberFormat="1" applyFont="1" applyFill="1" applyBorder="1" applyAlignment="1" applyProtection="1">
      <alignment horizontal="center" vertical="center"/>
    </xf>
    <xf numFmtId="10" fontId="2" fillId="3" borderId="28" xfId="2" applyNumberFormat="1" applyFont="1" applyFill="1" applyBorder="1" applyAlignment="1" applyProtection="1">
      <alignment horizontal="center" vertical="center"/>
    </xf>
    <xf numFmtId="10" fontId="2" fillId="3" borderId="27" xfId="2" applyNumberFormat="1" applyFont="1" applyFill="1" applyBorder="1" applyAlignment="1" applyProtection="1">
      <alignment horizontal="center" vertical="center"/>
    </xf>
    <xf numFmtId="49" fontId="2" fillId="3" borderId="0" xfId="3" applyNumberFormat="1" applyFill="1" applyAlignment="1">
      <alignment horizontal="center" vertical="center"/>
    </xf>
    <xf numFmtId="10" fontId="2" fillId="5" borderId="28" xfId="2" applyNumberFormat="1" applyFont="1" applyFill="1" applyBorder="1" applyAlignment="1" applyProtection="1">
      <alignment horizontal="center" vertical="center"/>
    </xf>
    <xf numFmtId="10" fontId="2" fillId="5" borderId="27" xfId="2" applyNumberFormat="1" applyFont="1" applyFill="1" applyBorder="1" applyAlignment="1" applyProtection="1">
      <alignment horizontal="center" vertical="center"/>
    </xf>
    <xf numFmtId="0" fontId="5" fillId="0" borderId="1" xfId="3" applyFont="1" applyBorder="1" applyAlignment="1">
      <alignment horizontal="left" vertical="center"/>
    </xf>
    <xf numFmtId="14" fontId="0" fillId="0" borderId="0" xfId="0" applyNumberFormat="1"/>
    <xf numFmtId="0" fontId="7" fillId="0" borderId="1" xfId="0" applyFont="1" applyBorder="1"/>
    <xf numFmtId="0" fontId="0" fillId="0" borderId="1" xfId="0" applyBorder="1"/>
    <xf numFmtId="0" fontId="2" fillId="0" borderId="1" xfId="3" applyBorder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2" fillId="0" borderId="0" xfId="3" applyAlignment="1">
      <alignment horizontal="left" vertical="center"/>
    </xf>
    <xf numFmtId="0" fontId="2" fillId="0" borderId="0" xfId="3" applyAlignment="1">
      <alignment horizontal="center" vertical="center" wrapText="1"/>
    </xf>
    <xf numFmtId="0" fontId="2" fillId="0" borderId="7" xfId="3" applyBorder="1" applyAlignment="1">
      <alignment horizontal="center" vertical="center" wrapText="1"/>
    </xf>
    <xf numFmtId="0" fontId="2" fillId="0" borderId="8" xfId="3" applyBorder="1" applyAlignment="1">
      <alignment horizontal="center" vertical="center" wrapText="1"/>
    </xf>
    <xf numFmtId="0" fontId="2" fillId="2" borderId="7" xfId="3" applyFill="1" applyBorder="1" applyAlignment="1">
      <alignment horizontal="center" vertical="center" wrapText="1"/>
    </xf>
    <xf numFmtId="0" fontId="2" fillId="2" borderId="8" xfId="3" applyFill="1" applyBorder="1" applyAlignment="1">
      <alignment horizontal="center" vertical="center" wrapText="1"/>
    </xf>
    <xf numFmtId="0" fontId="2" fillId="2" borderId="9" xfId="3" applyFill="1" applyBorder="1" applyAlignment="1">
      <alignment horizontal="center" vertical="center" wrapText="1"/>
    </xf>
    <xf numFmtId="0" fontId="2" fillId="3" borderId="7" xfId="3" applyFill="1" applyBorder="1" applyAlignment="1">
      <alignment horizontal="center" vertical="center" wrapText="1"/>
    </xf>
    <xf numFmtId="0" fontId="2" fillId="3" borderId="8" xfId="3" applyFill="1" applyBorder="1" applyAlignment="1">
      <alignment horizontal="center" vertical="center" wrapText="1"/>
    </xf>
    <xf numFmtId="0" fontId="2" fillId="3" borderId="9" xfId="3" applyFill="1" applyBorder="1" applyAlignment="1">
      <alignment horizontal="center" vertical="center" wrapText="1"/>
    </xf>
    <xf numFmtId="49" fontId="2" fillId="5" borderId="7" xfId="3" applyNumberFormat="1" applyFill="1" applyBorder="1" applyAlignment="1">
      <alignment horizontal="center" vertical="center"/>
    </xf>
    <xf numFmtId="49" fontId="2" fillId="4" borderId="7" xfId="3" applyNumberFormat="1" applyFill="1" applyBorder="1" applyAlignment="1">
      <alignment horizontal="center" vertical="center"/>
    </xf>
    <xf numFmtId="49" fontId="2" fillId="4" borderId="10" xfId="3" applyNumberFormat="1" applyFill="1" applyBorder="1" applyAlignment="1">
      <alignment horizontal="center" vertical="center"/>
    </xf>
    <xf numFmtId="0" fontId="2" fillId="2" borderId="36" xfId="3" applyFill="1" applyBorder="1" applyAlignment="1">
      <alignment horizontal="center" vertical="center" wrapText="1"/>
    </xf>
    <xf numFmtId="0" fontId="2" fillId="0" borderId="36" xfId="3" applyBorder="1" applyAlignment="1">
      <alignment horizontal="center" vertical="center" wrapText="1"/>
    </xf>
    <xf numFmtId="0" fontId="2" fillId="5" borderId="36" xfId="3" applyFill="1" applyBorder="1" applyAlignment="1">
      <alignment horizontal="center" vertical="center" wrapText="1"/>
    </xf>
    <xf numFmtId="0" fontId="2" fillId="4" borderId="37" xfId="3" applyFill="1" applyBorder="1" applyAlignment="1">
      <alignment horizontal="center" vertical="center" wrapText="1"/>
    </xf>
    <xf numFmtId="1" fontId="2" fillId="0" borderId="2" xfId="3" applyNumberFormat="1" applyBorder="1" applyAlignment="1">
      <alignment horizontal="center" vertical="center"/>
    </xf>
    <xf numFmtId="10" fontId="2" fillId="2" borderId="2" xfId="2" applyNumberFormat="1" applyFont="1" applyFill="1" applyBorder="1" applyAlignment="1" applyProtection="1">
      <alignment horizontal="center" vertical="center"/>
    </xf>
    <xf numFmtId="10" fontId="2" fillId="3" borderId="2" xfId="2" applyNumberFormat="1" applyFont="1" applyFill="1" applyBorder="1" applyAlignment="1" applyProtection="1">
      <alignment horizontal="center" vertical="center"/>
    </xf>
    <xf numFmtId="10" fontId="2" fillId="5" borderId="2" xfId="2" applyNumberFormat="1" applyFont="1" applyFill="1" applyBorder="1" applyAlignment="1" applyProtection="1">
      <alignment horizontal="center" vertical="center"/>
    </xf>
    <xf numFmtId="10" fontId="2" fillId="4" borderId="3" xfId="2" applyNumberFormat="1" applyFont="1" applyFill="1" applyBorder="1" applyAlignment="1" applyProtection="1">
      <alignment horizontal="center" vertical="center"/>
    </xf>
    <xf numFmtId="10" fontId="2" fillId="4" borderId="40" xfId="2" applyNumberFormat="1" applyFont="1" applyFill="1" applyBorder="1" applyAlignment="1" applyProtection="1">
      <alignment horizontal="center" vertical="center"/>
    </xf>
    <xf numFmtId="0" fontId="2" fillId="3" borderId="0" xfId="3" applyFill="1" applyAlignment="1">
      <alignment horizontal="center" vertical="center"/>
    </xf>
    <xf numFmtId="0" fontId="2" fillId="3" borderId="43" xfId="3" applyFill="1" applyBorder="1" applyAlignment="1">
      <alignment horizontal="center" vertical="center"/>
    </xf>
    <xf numFmtId="0" fontId="2" fillId="3" borderId="38" xfId="3" applyFill="1" applyBorder="1" applyAlignment="1">
      <alignment horizontal="center" vertical="center"/>
    </xf>
    <xf numFmtId="0" fontId="2" fillId="3" borderId="10" xfId="3" applyFill="1" applyBorder="1" applyAlignment="1">
      <alignment horizontal="center" vertical="center"/>
    </xf>
    <xf numFmtId="2" fontId="2" fillId="4" borderId="25" xfId="3" applyNumberFormat="1" applyFill="1" applyBorder="1" applyAlignment="1">
      <alignment horizontal="center" vertical="center"/>
    </xf>
    <xf numFmtId="10" fontId="2" fillId="4" borderId="39" xfId="2" applyNumberFormat="1" applyFont="1" applyFill="1" applyBorder="1" applyAlignment="1" applyProtection="1">
      <alignment horizontal="center" vertical="center"/>
    </xf>
    <xf numFmtId="2" fontId="2" fillId="0" borderId="25" xfId="3" applyNumberFormat="1" applyBorder="1" applyAlignment="1">
      <alignment horizontal="center" vertical="center"/>
    </xf>
    <xf numFmtId="0" fontId="2" fillId="3" borderId="13" xfId="3" applyFill="1" applyBorder="1" applyAlignment="1">
      <alignment horizontal="center" vertical="center"/>
    </xf>
    <xf numFmtId="0" fontId="2" fillId="3" borderId="14" xfId="3" applyFill="1" applyBorder="1" applyAlignment="1">
      <alignment horizontal="center" vertical="center"/>
    </xf>
    <xf numFmtId="0" fontId="2" fillId="3" borderId="39" xfId="3" applyFill="1" applyBorder="1" applyAlignment="1">
      <alignment horizontal="center" vertical="center"/>
    </xf>
    <xf numFmtId="2" fontId="4" fillId="3" borderId="34" xfId="3" applyNumberFormat="1" applyFont="1" applyFill="1" applyBorder="1" applyAlignment="1">
      <alignment horizontal="center" vertical="center"/>
    </xf>
    <xf numFmtId="2" fontId="2" fillId="0" borderId="34" xfId="3" applyNumberFormat="1" applyBorder="1" applyAlignment="1">
      <alignment horizontal="center" vertical="center"/>
    </xf>
    <xf numFmtId="2" fontId="2" fillId="3" borderId="34" xfId="3" applyNumberFormat="1" applyFill="1" applyBorder="1" applyAlignment="1">
      <alignment horizontal="center" vertical="center"/>
    </xf>
    <xf numFmtId="2" fontId="4" fillId="3" borderId="22" xfId="3" applyNumberFormat="1" applyFont="1" applyFill="1" applyBorder="1" applyAlignment="1">
      <alignment horizontal="center" vertical="center"/>
    </xf>
    <xf numFmtId="2" fontId="4" fillId="3" borderId="23" xfId="3" applyNumberFormat="1" applyFont="1" applyFill="1" applyBorder="1" applyAlignment="1">
      <alignment horizontal="center" vertical="center" wrapText="1"/>
    </xf>
    <xf numFmtId="2" fontId="2" fillId="3" borderId="0" xfId="3" applyNumberFormat="1" applyFill="1" applyAlignment="1">
      <alignment horizontal="center" vertical="center"/>
    </xf>
    <xf numFmtId="0" fontId="2" fillId="0" borderId="20" xfId="3" applyBorder="1" applyAlignment="1">
      <alignment horizontal="center" vertical="center"/>
    </xf>
    <xf numFmtId="0" fontId="2" fillId="0" borderId="5" xfId="3" applyBorder="1" applyAlignment="1">
      <alignment horizontal="center" vertical="center" wrapText="1"/>
    </xf>
    <xf numFmtId="0" fontId="2" fillId="2" borderId="26" xfId="3" applyFill="1" applyBorder="1" applyAlignment="1">
      <alignment horizontal="center" vertical="center" wrapText="1"/>
    </xf>
    <xf numFmtId="0" fontId="2" fillId="2" borderId="19" xfId="3" applyFill="1" applyBorder="1" applyAlignment="1">
      <alignment horizontal="center" vertical="center" wrapText="1"/>
    </xf>
    <xf numFmtId="0" fontId="2" fillId="0" borderId="28" xfId="3" applyBorder="1" applyAlignment="1">
      <alignment horizontal="center" vertical="center" wrapText="1"/>
    </xf>
    <xf numFmtId="0" fontId="2" fillId="0" borderId="26" xfId="3" applyBorder="1" applyAlignment="1">
      <alignment horizontal="center" vertical="center" wrapText="1"/>
    </xf>
    <xf numFmtId="0" fontId="2" fillId="0" borderId="27" xfId="3" applyBorder="1" applyAlignment="1">
      <alignment horizontal="center" vertical="center" wrapText="1"/>
    </xf>
    <xf numFmtId="0" fontId="2" fillId="5" borderId="26" xfId="3" applyFill="1" applyBorder="1" applyAlignment="1">
      <alignment horizontal="center" vertical="center" wrapText="1"/>
    </xf>
    <xf numFmtId="0" fontId="2" fillId="4" borderId="28" xfId="3" applyFill="1" applyBorder="1" applyAlignment="1">
      <alignment horizontal="center" vertical="center" wrapText="1"/>
    </xf>
    <xf numFmtId="0" fontId="2" fillId="4" borderId="26" xfId="3" applyFill="1" applyBorder="1" applyAlignment="1">
      <alignment horizontal="center" vertical="center" wrapText="1"/>
    </xf>
    <xf numFmtId="0" fontId="2" fillId="4" borderId="27" xfId="3" applyFill="1" applyBorder="1" applyAlignment="1">
      <alignment horizontal="center" vertical="center" wrapText="1"/>
    </xf>
    <xf numFmtId="0" fontId="2" fillId="0" borderId="43" xfId="3" applyBorder="1" applyAlignment="1">
      <alignment horizontal="center" vertical="center"/>
    </xf>
    <xf numFmtId="0" fontId="2" fillId="0" borderId="38" xfId="3" applyBorder="1" applyAlignment="1">
      <alignment horizontal="center" vertical="center"/>
    </xf>
    <xf numFmtId="0" fontId="2" fillId="0" borderId="21" xfId="3" applyBorder="1" applyAlignment="1">
      <alignment horizontal="center" vertical="center"/>
    </xf>
    <xf numFmtId="0" fontId="2" fillId="0" borderId="34" xfId="3" applyBorder="1" applyAlignment="1">
      <alignment horizontal="center" vertical="center"/>
    </xf>
    <xf numFmtId="0" fontId="2" fillId="0" borderId="0" xfId="3" applyAlignment="1">
      <alignment horizontal="center"/>
    </xf>
    <xf numFmtId="0" fontId="2" fillId="0" borderId="11" xfId="3" applyBorder="1" applyAlignment="1">
      <alignment horizontal="center" vertical="center"/>
    </xf>
    <xf numFmtId="0" fontId="2" fillId="0" borderId="2" xfId="3" applyBorder="1" applyAlignment="1">
      <alignment horizontal="center" vertical="center"/>
    </xf>
    <xf numFmtId="0" fontId="2" fillId="0" borderId="22" xfId="3" applyBorder="1" applyAlignment="1">
      <alignment horizontal="center" vertical="center"/>
    </xf>
    <xf numFmtId="16" fontId="2" fillId="0" borderId="22" xfId="3" applyNumberFormat="1" applyBorder="1" applyAlignment="1">
      <alignment horizontal="center" vertical="center"/>
    </xf>
    <xf numFmtId="2" fontId="2" fillId="3" borderId="0" xfId="1" applyNumberFormat="1" applyFont="1" applyFill="1" applyBorder="1" applyAlignment="1" applyProtection="1">
      <alignment horizontal="center" vertical="center"/>
    </xf>
    <xf numFmtId="2" fontId="2" fillId="0" borderId="0" xfId="1" applyNumberFormat="1" applyFont="1" applyBorder="1" applyProtection="1"/>
    <xf numFmtId="0" fontId="2" fillId="0" borderId="23" xfId="3" applyBorder="1" applyAlignment="1">
      <alignment horizontal="center" vertical="center"/>
    </xf>
    <xf numFmtId="0" fontId="2" fillId="0" borderId="6" xfId="3" applyBorder="1" applyAlignment="1">
      <alignment horizontal="center" vertical="center" wrapText="1"/>
    </xf>
    <xf numFmtId="2" fontId="2" fillId="0" borderId="11" xfId="3" applyNumberFormat="1" applyBorder="1" applyAlignment="1">
      <alignment horizontal="center" vertical="center"/>
    </xf>
    <xf numFmtId="0" fontId="2" fillId="3" borderId="6" xfId="3" applyFill="1" applyBorder="1" applyAlignment="1">
      <alignment horizontal="center" vertical="center"/>
    </xf>
    <xf numFmtId="0" fontId="2" fillId="3" borderId="7" xfId="3" applyFill="1" applyBorder="1" applyAlignment="1">
      <alignment horizontal="center" vertical="center"/>
    </xf>
    <xf numFmtId="0" fontId="2" fillId="3" borderId="47" xfId="3" applyFill="1" applyBorder="1" applyAlignment="1">
      <alignment horizontal="center" vertical="center"/>
    </xf>
    <xf numFmtId="0" fontId="2" fillId="3" borderId="40" xfId="3" applyFill="1" applyBorder="1" applyAlignment="1">
      <alignment horizontal="center" vertical="center"/>
    </xf>
    <xf numFmtId="0" fontId="2" fillId="0" borderId="17" xfId="3" applyBorder="1" applyAlignment="1">
      <alignment horizontal="center" vertical="center"/>
    </xf>
    <xf numFmtId="0" fontId="2" fillId="2" borderId="28" xfId="3" applyFill="1" applyBorder="1" applyAlignment="1">
      <alignment horizontal="center" vertical="center" wrapText="1"/>
    </xf>
    <xf numFmtId="0" fontId="2" fillId="2" borderId="27" xfId="3" applyFill="1" applyBorder="1" applyAlignment="1">
      <alignment horizontal="center" vertical="center" wrapText="1"/>
    </xf>
    <xf numFmtId="0" fontId="2" fillId="5" borderId="27" xfId="3" applyFill="1" applyBorder="1" applyAlignment="1">
      <alignment horizontal="center" vertical="center" wrapText="1"/>
    </xf>
    <xf numFmtId="0" fontId="2" fillId="2" borderId="45" xfId="3" applyFill="1" applyBorder="1" applyAlignment="1">
      <alignment horizontal="center" vertical="center"/>
    </xf>
    <xf numFmtId="0" fontId="2" fillId="2" borderId="38" xfId="3" applyFill="1" applyBorder="1" applyAlignment="1">
      <alignment horizontal="center" vertical="center"/>
    </xf>
    <xf numFmtId="0" fontId="2" fillId="2" borderId="41" xfId="3" applyFill="1" applyBorder="1" applyAlignment="1">
      <alignment horizontal="center" vertical="center"/>
    </xf>
    <xf numFmtId="0" fontId="2" fillId="0" borderId="44" xfId="3" applyBorder="1" applyAlignment="1">
      <alignment horizontal="center" vertical="center"/>
    </xf>
    <xf numFmtId="0" fontId="2" fillId="5" borderId="45" xfId="3" applyFill="1" applyBorder="1" applyAlignment="1">
      <alignment horizontal="center" vertical="center"/>
    </xf>
    <xf numFmtId="0" fontId="2" fillId="5" borderId="38" xfId="3" applyFill="1" applyBorder="1" applyAlignment="1">
      <alignment horizontal="center" vertical="center"/>
    </xf>
    <xf numFmtId="0" fontId="2" fillId="5" borderId="41" xfId="3" applyFill="1" applyBorder="1" applyAlignment="1">
      <alignment horizontal="center" vertical="center"/>
    </xf>
    <xf numFmtId="0" fontId="2" fillId="4" borderId="43" xfId="3" applyFill="1" applyBorder="1" applyAlignment="1">
      <alignment horizontal="center" vertical="center"/>
    </xf>
    <xf numFmtId="0" fontId="2" fillId="4" borderId="38" xfId="3" applyFill="1" applyBorder="1" applyAlignment="1">
      <alignment horizontal="center" vertical="center"/>
    </xf>
    <xf numFmtId="0" fontId="2" fillId="2" borderId="4" xfId="3" applyFill="1" applyBorder="1" applyAlignment="1">
      <alignment horizontal="center" vertical="center"/>
    </xf>
    <xf numFmtId="0" fontId="2" fillId="2" borderId="3" xfId="3" applyFill="1" applyBorder="1" applyAlignment="1">
      <alignment horizontal="center" vertical="center"/>
    </xf>
    <xf numFmtId="0" fontId="2" fillId="0" borderId="12" xfId="3" applyBorder="1" applyAlignment="1">
      <alignment horizontal="center" vertical="center"/>
    </xf>
    <xf numFmtId="0" fontId="2" fillId="5" borderId="4" xfId="3" applyFill="1" applyBorder="1" applyAlignment="1">
      <alignment horizontal="center" vertical="center"/>
    </xf>
    <xf numFmtId="0" fontId="2" fillId="5" borderId="2" xfId="3" applyFill="1" applyBorder="1" applyAlignment="1">
      <alignment horizontal="center" vertical="center"/>
    </xf>
    <xf numFmtId="0" fontId="2" fillId="5" borderId="3" xfId="3" applyFill="1" applyBorder="1" applyAlignment="1">
      <alignment horizontal="center" vertical="center"/>
    </xf>
    <xf numFmtId="0" fontId="2" fillId="4" borderId="11" xfId="3" applyFill="1" applyBorder="1" applyAlignment="1">
      <alignment horizontal="center" vertical="center"/>
    </xf>
    <xf numFmtId="0" fontId="2" fillId="4" borderId="2" xfId="3" applyFill="1" applyBorder="1" applyAlignment="1">
      <alignment horizontal="center" vertical="center"/>
    </xf>
    <xf numFmtId="0" fontId="2" fillId="2" borderId="2" xfId="3" applyFill="1" applyBorder="1" applyAlignment="1">
      <alignment horizontal="center" vertical="center"/>
    </xf>
    <xf numFmtId="0" fontId="2" fillId="2" borderId="42" xfId="3" applyFill="1" applyBorder="1" applyAlignment="1">
      <alignment horizontal="center" vertical="center"/>
    </xf>
    <xf numFmtId="0" fontId="2" fillId="2" borderId="14" xfId="3" applyFill="1" applyBorder="1" applyAlignment="1">
      <alignment horizontal="center" vertical="center"/>
    </xf>
    <xf numFmtId="0" fontId="2" fillId="2" borderId="40" xfId="3" applyFill="1" applyBorder="1" applyAlignment="1">
      <alignment horizontal="center" vertical="center"/>
    </xf>
    <xf numFmtId="0" fontId="2" fillId="0" borderId="13" xfId="3" applyBorder="1" applyAlignment="1">
      <alignment horizontal="center" vertical="center"/>
    </xf>
    <xf numFmtId="0" fontId="2" fillId="0" borderId="14" xfId="3" applyBorder="1" applyAlignment="1">
      <alignment horizontal="center" vertical="center"/>
    </xf>
    <xf numFmtId="0" fontId="2" fillId="0" borderId="15" xfId="3" applyBorder="1" applyAlignment="1">
      <alignment horizontal="center" vertical="center"/>
    </xf>
    <xf numFmtId="0" fontId="2" fillId="5" borderId="42" xfId="3" applyFill="1" applyBorder="1" applyAlignment="1">
      <alignment horizontal="center" vertical="center"/>
    </xf>
    <xf numFmtId="0" fontId="2" fillId="5" borderId="14" xfId="3" applyFill="1" applyBorder="1" applyAlignment="1">
      <alignment horizontal="center" vertical="center"/>
    </xf>
    <xf numFmtId="0" fontId="2" fillId="5" borderId="40" xfId="3" applyFill="1" applyBorder="1" applyAlignment="1">
      <alignment horizontal="center" vertical="center"/>
    </xf>
    <xf numFmtId="0" fontId="2" fillId="4" borderId="13" xfId="3" applyFill="1" applyBorder="1" applyAlignment="1">
      <alignment horizontal="center" vertical="center"/>
    </xf>
    <xf numFmtId="0" fontId="2" fillId="4" borderId="14" xfId="3" applyFill="1" applyBorder="1" applyAlignment="1">
      <alignment horizontal="center" vertical="center"/>
    </xf>
    <xf numFmtId="1" fontId="2" fillId="2" borderId="2" xfId="3" applyNumberFormat="1" applyFill="1" applyBorder="1" applyAlignment="1">
      <alignment horizontal="center" vertical="center"/>
    </xf>
    <xf numFmtId="1" fontId="2" fillId="4" borderId="44" xfId="3" applyNumberFormat="1" applyFill="1" applyBorder="1" applyAlignment="1">
      <alignment horizontal="center" vertical="center"/>
    </xf>
    <xf numFmtId="1" fontId="2" fillId="4" borderId="12" xfId="3" applyNumberFormat="1" applyFill="1" applyBorder="1" applyAlignment="1">
      <alignment horizontal="center" vertical="center"/>
    </xf>
    <xf numFmtId="1" fontId="2" fillId="4" borderId="15" xfId="3" applyNumberFormat="1" applyFill="1" applyBorder="1" applyAlignment="1">
      <alignment horizontal="center" vertical="center"/>
    </xf>
    <xf numFmtId="49" fontId="2" fillId="0" borderId="0" xfId="3" applyNumberFormat="1" applyAlignment="1">
      <alignment horizontal="center" vertical="center"/>
    </xf>
    <xf numFmtId="10" fontId="2" fillId="0" borderId="2" xfId="2" applyNumberFormat="1" applyFont="1" applyFill="1" applyBorder="1" applyAlignment="1" applyProtection="1">
      <alignment horizontal="center" vertical="center"/>
    </xf>
    <xf numFmtId="164" fontId="0" fillId="0" borderId="0" xfId="0" applyNumberFormat="1"/>
    <xf numFmtId="2" fontId="2" fillId="7" borderId="5" xfId="3" applyNumberFormat="1" applyFill="1" applyBorder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10" fontId="2" fillId="4" borderId="20" xfId="2" applyNumberFormat="1" applyFont="1" applyFill="1" applyBorder="1" applyAlignment="1" applyProtection="1">
      <alignment horizontal="center" vertical="center"/>
    </xf>
    <xf numFmtId="0" fontId="0" fillId="7" borderId="5" xfId="0" applyFill="1" applyBorder="1"/>
    <xf numFmtId="0" fontId="2" fillId="0" borderId="5" xfId="3" applyBorder="1" applyAlignment="1">
      <alignment horizontal="center" vertical="center"/>
    </xf>
    <xf numFmtId="0" fontId="0" fillId="0" borderId="0" xfId="0" applyAlignment="1">
      <alignment wrapText="1"/>
    </xf>
    <xf numFmtId="2" fontId="2" fillId="0" borderId="5" xfId="3" applyNumberFormat="1" applyBorder="1" applyAlignment="1">
      <alignment horizontal="center" vertical="center"/>
    </xf>
    <xf numFmtId="1" fontId="2" fillId="0" borderId="46" xfId="3" applyNumberFormat="1" applyBorder="1" applyAlignment="1">
      <alignment horizontal="center" vertical="center"/>
    </xf>
    <xf numFmtId="10" fontId="2" fillId="2" borderId="46" xfId="2" applyNumberFormat="1" applyFont="1" applyFill="1" applyBorder="1" applyAlignment="1" applyProtection="1">
      <alignment horizontal="center" vertical="center"/>
    </xf>
    <xf numFmtId="10" fontId="2" fillId="3" borderId="46" xfId="2" applyNumberFormat="1" applyFont="1" applyFill="1" applyBorder="1" applyAlignment="1" applyProtection="1">
      <alignment horizontal="center" vertical="center"/>
    </xf>
    <xf numFmtId="10" fontId="2" fillId="5" borderId="46" xfId="2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2" fillId="2" borderId="16" xfId="3" applyFill="1" applyBorder="1" applyAlignment="1">
      <alignment horizontal="center" vertical="center" wrapText="1"/>
    </xf>
    <xf numFmtId="0" fontId="2" fillId="2" borderId="17" xfId="3" applyFill="1" applyBorder="1" applyAlignment="1">
      <alignment horizontal="center" vertical="center" wrapText="1"/>
    </xf>
    <xf numFmtId="0" fontId="2" fillId="2" borderId="18" xfId="3" applyFill="1" applyBorder="1" applyAlignment="1">
      <alignment horizontal="center" vertical="center" wrapText="1"/>
    </xf>
    <xf numFmtId="0" fontId="2" fillId="0" borderId="19" xfId="3" applyBorder="1" applyAlignment="1">
      <alignment horizontal="center" vertical="center" wrapText="1"/>
    </xf>
    <xf numFmtId="0" fontId="2" fillId="0" borderId="17" xfId="3" applyBorder="1" applyAlignment="1">
      <alignment horizontal="center" vertical="center" wrapText="1"/>
    </xf>
    <xf numFmtId="0" fontId="2" fillId="0" borderId="18" xfId="3" applyBorder="1" applyAlignment="1">
      <alignment horizontal="center" vertical="center" wrapText="1"/>
    </xf>
    <xf numFmtId="0" fontId="2" fillId="5" borderId="19" xfId="3" applyFill="1" applyBorder="1" applyAlignment="1">
      <alignment horizontal="center" vertical="center" wrapText="1"/>
    </xf>
    <xf numFmtId="0" fontId="2" fillId="5" borderId="17" xfId="3" applyFill="1" applyBorder="1" applyAlignment="1">
      <alignment horizontal="center" vertical="center" wrapText="1"/>
    </xf>
    <xf numFmtId="0" fontId="2" fillId="5" borderId="18" xfId="3" applyFill="1" applyBorder="1" applyAlignment="1">
      <alignment horizontal="center" vertical="center" wrapText="1"/>
    </xf>
    <xf numFmtId="0" fontId="2" fillId="4" borderId="19" xfId="3" applyFill="1" applyBorder="1" applyAlignment="1">
      <alignment horizontal="center" vertical="center" wrapText="1"/>
    </xf>
    <xf numFmtId="0" fontId="2" fillId="4" borderId="17" xfId="3" applyFill="1" applyBorder="1" applyAlignment="1">
      <alignment horizontal="center" vertical="center" wrapText="1"/>
    </xf>
    <xf numFmtId="0" fontId="2" fillId="4" borderId="20" xfId="3" applyFill="1" applyBorder="1" applyAlignment="1">
      <alignment horizontal="center" vertical="center" wrapText="1"/>
    </xf>
    <xf numFmtId="2" fontId="2" fillId="3" borderId="24" xfId="3" applyNumberFormat="1" applyFill="1" applyBorder="1" applyAlignment="1">
      <alignment horizontal="center" vertical="center" wrapText="1"/>
    </xf>
    <xf numFmtId="2" fontId="2" fillId="3" borderId="25" xfId="3" applyNumberFormat="1" applyFill="1" applyBorder="1" applyAlignment="1">
      <alignment horizontal="center" vertical="center" wrapText="1"/>
    </xf>
    <xf numFmtId="2" fontId="4" fillId="3" borderId="24" xfId="3" applyNumberFormat="1" applyFont="1" applyFill="1" applyBorder="1" applyAlignment="1">
      <alignment horizontal="center" vertical="center" wrapText="1"/>
    </xf>
    <xf numFmtId="2" fontId="4" fillId="3" borderId="25" xfId="3" applyNumberFormat="1" applyFont="1" applyFill="1" applyBorder="1" applyAlignment="1">
      <alignment horizontal="center" vertical="center" wrapText="1"/>
    </xf>
    <xf numFmtId="0" fontId="0" fillId="0" borderId="48" xfId="0" applyBorder="1" applyAlignment="1">
      <alignment horizontal="left" wrapText="1"/>
    </xf>
    <xf numFmtId="0" fontId="0" fillId="0" borderId="0" xfId="0" applyAlignment="1">
      <alignment horizontal="left" wrapText="1"/>
    </xf>
    <xf numFmtId="2" fontId="4" fillId="3" borderId="35" xfId="3" applyNumberFormat="1" applyFont="1" applyFill="1" applyBorder="1" applyAlignment="1">
      <alignment horizontal="center" vertical="center" wrapText="1"/>
    </xf>
    <xf numFmtId="2" fontId="2" fillId="3" borderId="35" xfId="3" applyNumberFormat="1" applyFill="1" applyBorder="1" applyAlignment="1">
      <alignment horizontal="center" vertical="center" wrapText="1"/>
    </xf>
    <xf numFmtId="0" fontId="2" fillId="2" borderId="30" xfId="3" applyFill="1" applyBorder="1" applyAlignment="1">
      <alignment horizontal="center" vertical="center" wrapText="1"/>
    </xf>
    <xf numFmtId="0" fontId="2" fillId="2" borderId="29" xfId="3" applyFill="1" applyBorder="1" applyAlignment="1">
      <alignment horizontal="center" vertical="center" wrapText="1"/>
    </xf>
    <xf numFmtId="0" fontId="2" fillId="2" borderId="31" xfId="3" applyFill="1" applyBorder="1" applyAlignment="1">
      <alignment horizontal="center" vertical="center" wrapText="1"/>
    </xf>
    <xf numFmtId="0" fontId="2" fillId="0" borderId="32" xfId="3" applyBorder="1" applyAlignment="1">
      <alignment horizontal="center" vertical="center" wrapText="1"/>
    </xf>
    <xf numFmtId="0" fontId="2" fillId="0" borderId="29" xfId="3" applyBorder="1" applyAlignment="1">
      <alignment horizontal="center" vertical="center" wrapText="1"/>
    </xf>
    <xf numFmtId="0" fontId="2" fillId="0" borderId="31" xfId="3" applyBorder="1" applyAlignment="1">
      <alignment horizontal="center" vertical="center" wrapText="1"/>
    </xf>
    <xf numFmtId="0" fontId="2" fillId="5" borderId="32" xfId="3" applyFill="1" applyBorder="1" applyAlignment="1">
      <alignment horizontal="center" vertical="center" wrapText="1"/>
    </xf>
    <xf numFmtId="0" fontId="2" fillId="5" borderId="29" xfId="3" applyFill="1" applyBorder="1" applyAlignment="1">
      <alignment horizontal="center" vertical="center" wrapText="1"/>
    </xf>
    <xf numFmtId="0" fontId="2" fillId="5" borderId="31" xfId="3" applyFill="1" applyBorder="1" applyAlignment="1">
      <alignment horizontal="center" vertical="center" wrapText="1"/>
    </xf>
    <xf numFmtId="0" fontId="2" fillId="4" borderId="32" xfId="3" applyFill="1" applyBorder="1" applyAlignment="1">
      <alignment horizontal="center" vertical="center" wrapText="1"/>
    </xf>
    <xf numFmtId="0" fontId="2" fillId="4" borderId="29" xfId="3" applyFill="1" applyBorder="1" applyAlignment="1">
      <alignment horizontal="center" vertical="center" wrapText="1"/>
    </xf>
    <xf numFmtId="0" fontId="2" fillId="4" borderId="33" xfId="3" applyFill="1" applyBorder="1" applyAlignment="1">
      <alignment horizontal="center" vertical="center" wrapText="1"/>
    </xf>
    <xf numFmtId="0" fontId="2" fillId="0" borderId="30" xfId="3" applyBorder="1" applyAlignment="1">
      <alignment horizontal="center" vertical="center"/>
    </xf>
    <xf numFmtId="0" fontId="2" fillId="0" borderId="29" xfId="3" applyBorder="1" applyAlignment="1">
      <alignment horizontal="center" vertical="center"/>
    </xf>
    <xf numFmtId="0" fontId="2" fillId="0" borderId="33" xfId="3" applyBorder="1" applyAlignment="1">
      <alignment horizontal="center" vertical="center"/>
    </xf>
    <xf numFmtId="0" fontId="2" fillId="0" borderId="7" xfId="3" applyBorder="1" applyAlignment="1">
      <alignment horizontal="center" vertical="center" wrapText="1"/>
    </xf>
    <xf numFmtId="0" fontId="2" fillId="0" borderId="10" xfId="3" applyBorder="1" applyAlignment="1">
      <alignment horizontal="center" vertical="center" wrapText="1"/>
    </xf>
    <xf numFmtId="0" fontId="2" fillId="0" borderId="2" xfId="3" applyBorder="1" applyAlignment="1" applyProtection="1">
      <alignment horizontal="center" vertical="center" wrapText="1"/>
      <protection locked="0"/>
    </xf>
    <xf numFmtId="0" fontId="2" fillId="0" borderId="12" xfId="3" applyBorder="1" applyAlignment="1" applyProtection="1">
      <alignment horizontal="center" vertical="center" wrapText="1"/>
      <protection locked="0"/>
    </xf>
    <xf numFmtId="0" fontId="2" fillId="0" borderId="0" xfId="3" applyAlignment="1">
      <alignment horizontal="center" vertical="center"/>
    </xf>
    <xf numFmtId="0" fontId="4" fillId="3" borderId="0" xfId="3" applyFont="1" applyFill="1" applyAlignment="1">
      <alignment horizontal="center" vertical="center" wrapText="1"/>
    </xf>
    <xf numFmtId="0" fontId="2" fillId="3" borderId="0" xfId="3" applyFill="1" applyAlignment="1">
      <alignment horizontal="center" vertical="center" wrapText="1"/>
    </xf>
    <xf numFmtId="0" fontId="2" fillId="0" borderId="43" xfId="3" applyBorder="1" applyAlignment="1">
      <alignment horizontal="center" vertical="center"/>
    </xf>
    <xf numFmtId="0" fontId="2" fillId="0" borderId="38" xfId="3" applyBorder="1" applyAlignment="1">
      <alignment horizontal="center" vertical="center"/>
    </xf>
    <xf numFmtId="0" fontId="2" fillId="0" borderId="41" xfId="3" applyBorder="1" applyAlignment="1">
      <alignment horizontal="center" vertical="center"/>
    </xf>
    <xf numFmtId="0" fontId="2" fillId="0" borderId="11" xfId="3" applyBorder="1" applyAlignment="1">
      <alignment horizontal="center" vertical="center"/>
    </xf>
    <xf numFmtId="0" fontId="2" fillId="0" borderId="2" xfId="3" applyBorder="1" applyAlignment="1">
      <alignment horizontal="center" vertical="center"/>
    </xf>
    <xf numFmtId="0" fontId="2" fillId="0" borderId="3" xfId="3" applyBorder="1" applyAlignment="1">
      <alignment horizontal="center" vertical="center"/>
    </xf>
    <xf numFmtId="0" fontId="2" fillId="0" borderId="28" xfId="3" applyBorder="1" applyAlignment="1">
      <alignment horizontal="center" vertical="center"/>
    </xf>
    <xf numFmtId="0" fontId="2" fillId="0" borderId="26" xfId="3" applyBorder="1" applyAlignment="1">
      <alignment horizontal="center" vertical="center"/>
    </xf>
    <xf numFmtId="0" fontId="2" fillId="0" borderId="27" xfId="3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2" fillId="0" borderId="19" xfId="3" applyBorder="1" applyAlignment="1">
      <alignment horizontal="center" vertical="center"/>
    </xf>
  </cellXfs>
  <cellStyles count="4">
    <cellStyle name="Komma" xfId="1" builtinId="3"/>
    <cellStyle name="Normal 2" xfId="3" xr:uid="{00000000-0005-0000-0000-000001000000}"/>
    <cellStyle name="Prozent" xfId="2" builtinId="5"/>
    <cellStyle name="Standard" xfId="0" builtinId="0"/>
  </cellStyles>
  <dxfs count="4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customXml" Target="../ink/ink7.xml"/><Relationship Id="rId18" Type="http://schemas.openxmlformats.org/officeDocument/2006/relationships/image" Target="../media/image9.png"/><Relationship Id="rId3" Type="http://schemas.openxmlformats.org/officeDocument/2006/relationships/customXml" Target="../ink/ink2.xml"/><Relationship Id="rId7" Type="http://schemas.openxmlformats.org/officeDocument/2006/relationships/customXml" Target="../ink/ink4.xml"/><Relationship Id="rId12" Type="http://schemas.openxmlformats.org/officeDocument/2006/relationships/image" Target="../media/image6.png"/><Relationship Id="rId17" Type="http://schemas.openxmlformats.org/officeDocument/2006/relationships/customXml" Target="../ink/ink9.xml"/><Relationship Id="rId2" Type="http://schemas.openxmlformats.org/officeDocument/2006/relationships/image" Target="../media/image1.png"/><Relationship Id="rId16" Type="http://schemas.openxmlformats.org/officeDocument/2006/relationships/image" Target="../media/image8.png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11" Type="http://schemas.openxmlformats.org/officeDocument/2006/relationships/customXml" Target="../ink/ink6.xml"/><Relationship Id="rId5" Type="http://schemas.openxmlformats.org/officeDocument/2006/relationships/customXml" Target="../ink/ink3.xml"/><Relationship Id="rId15" Type="http://schemas.openxmlformats.org/officeDocument/2006/relationships/customXml" Target="../ink/ink8.xm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customXml" Target="../ink/ink5.xml"/><Relationship Id="rId1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260600</xdr:colOff>
      <xdr:row>26</xdr:row>
      <xdr:rowOff>157880</xdr:rowOff>
    </xdr:from>
    <xdr:to>
      <xdr:col>14</xdr:col>
      <xdr:colOff>302360</xdr:colOff>
      <xdr:row>26</xdr:row>
      <xdr:rowOff>181280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Freihand 2">
              <a:extLst>
                <a:ext uri="{FF2B5EF4-FFF2-40B4-BE49-F238E27FC236}">
                  <a16:creationId xmlns:a16="http://schemas.microsoft.com/office/drawing/2014/main" id="{4D23A566-44E0-F1F5-67AE-4AE8839C15BE}"/>
                </a:ext>
              </a:extLst>
            </xdr14:cNvPr>
            <xdr14:cNvContentPartPr/>
          </xdr14:nvContentPartPr>
          <xdr14:nvPr macro=""/>
          <xdr14:xfrm>
            <a:off x="7036050" y="7085730"/>
            <a:ext cx="41760" cy="23400"/>
          </xdr14:xfrm>
        </xdr:contentPart>
      </mc:Choice>
      <mc:Fallback xmlns="">
        <xdr:pic>
          <xdr:nvPicPr>
            <xdr:cNvPr id="3" name="Freihand 2">
              <a:extLst>
                <a:ext uri="{FF2B5EF4-FFF2-40B4-BE49-F238E27FC236}">
                  <a16:creationId xmlns:a16="http://schemas.microsoft.com/office/drawing/2014/main" id="{4D23A566-44E0-F1F5-67AE-4AE8839C15B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29930" y="7079610"/>
              <a:ext cx="54000" cy="35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292640</xdr:colOff>
      <xdr:row>28</xdr:row>
      <xdr:rowOff>148480</xdr:rowOff>
    </xdr:from>
    <xdr:to>
      <xdr:col>14</xdr:col>
      <xdr:colOff>342680</xdr:colOff>
      <xdr:row>28</xdr:row>
      <xdr:rowOff>173320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4" name="Freihand 3">
              <a:extLst>
                <a:ext uri="{FF2B5EF4-FFF2-40B4-BE49-F238E27FC236}">
                  <a16:creationId xmlns:a16="http://schemas.microsoft.com/office/drawing/2014/main" id="{2C8AB8F6-BDF5-330B-3DA7-94E0F1FBAC98}"/>
                </a:ext>
              </a:extLst>
            </xdr14:cNvPr>
            <xdr14:cNvContentPartPr/>
          </xdr14:nvContentPartPr>
          <xdr14:nvPr macro=""/>
          <xdr14:xfrm>
            <a:off x="7068090" y="7584330"/>
            <a:ext cx="50040" cy="24840"/>
          </xdr14:xfrm>
        </xdr:contentPart>
      </mc:Choice>
      <mc:Fallback xmlns="">
        <xdr:pic>
          <xdr:nvPicPr>
            <xdr:cNvPr id="4" name="Freihand 3">
              <a:extLst>
                <a:ext uri="{FF2B5EF4-FFF2-40B4-BE49-F238E27FC236}">
                  <a16:creationId xmlns:a16="http://schemas.microsoft.com/office/drawing/2014/main" id="{2C8AB8F6-BDF5-330B-3DA7-94E0F1FBAC98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7061970" y="7578210"/>
              <a:ext cx="62280" cy="370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231030</xdr:colOff>
      <xdr:row>28</xdr:row>
      <xdr:rowOff>134440</xdr:rowOff>
    </xdr:from>
    <xdr:to>
      <xdr:col>13</xdr:col>
      <xdr:colOff>268830</xdr:colOff>
      <xdr:row>28</xdr:row>
      <xdr:rowOff>147040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5" name="Freihand 4">
              <a:extLst>
                <a:ext uri="{FF2B5EF4-FFF2-40B4-BE49-F238E27FC236}">
                  <a16:creationId xmlns:a16="http://schemas.microsoft.com/office/drawing/2014/main" id="{3FC03605-E8BA-02AB-4E23-29919CC56C32}"/>
                </a:ext>
              </a:extLst>
            </xdr14:cNvPr>
            <xdr14:cNvContentPartPr/>
          </xdr14:nvContentPartPr>
          <xdr14:nvPr macro=""/>
          <xdr14:xfrm>
            <a:off x="6441330" y="7570290"/>
            <a:ext cx="37800" cy="12600"/>
          </xdr14:xfrm>
        </xdr:contentPart>
      </mc:Choice>
      <mc:Fallback xmlns="">
        <xdr:pic>
          <xdr:nvPicPr>
            <xdr:cNvPr id="5" name="Freihand 4">
              <a:extLst>
                <a:ext uri="{FF2B5EF4-FFF2-40B4-BE49-F238E27FC236}">
                  <a16:creationId xmlns:a16="http://schemas.microsoft.com/office/drawing/2014/main" id="{3FC03605-E8BA-02AB-4E23-29919CC56C32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6435210" y="7564170"/>
              <a:ext cx="50040" cy="24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302260</xdr:colOff>
      <xdr:row>28</xdr:row>
      <xdr:rowOff>193480</xdr:rowOff>
    </xdr:from>
    <xdr:to>
      <xdr:col>12</xdr:col>
      <xdr:colOff>346180</xdr:colOff>
      <xdr:row>28</xdr:row>
      <xdr:rowOff>209680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6" name="Freihand 5">
              <a:extLst>
                <a:ext uri="{FF2B5EF4-FFF2-40B4-BE49-F238E27FC236}">
                  <a16:creationId xmlns:a16="http://schemas.microsoft.com/office/drawing/2014/main" id="{A9F35395-13D5-D257-CD7D-F2620D208AD7}"/>
                </a:ext>
              </a:extLst>
            </xdr14:cNvPr>
            <xdr14:cNvContentPartPr/>
          </xdr14:nvContentPartPr>
          <xdr14:nvPr macro=""/>
          <xdr14:xfrm>
            <a:off x="5947410" y="7629330"/>
            <a:ext cx="43920" cy="16200"/>
          </xdr14:xfrm>
        </xdr:contentPart>
      </mc:Choice>
      <mc:Fallback xmlns="">
        <xdr:pic>
          <xdr:nvPicPr>
            <xdr:cNvPr id="6" name="Freihand 5">
              <a:extLst>
                <a:ext uri="{FF2B5EF4-FFF2-40B4-BE49-F238E27FC236}">
                  <a16:creationId xmlns:a16="http://schemas.microsoft.com/office/drawing/2014/main" id="{A9F35395-13D5-D257-CD7D-F2620D208AD7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5941290" y="7623210"/>
              <a:ext cx="56160" cy="284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216940</xdr:colOff>
      <xdr:row>27</xdr:row>
      <xdr:rowOff>80280</xdr:rowOff>
    </xdr:from>
    <xdr:to>
      <xdr:col>12</xdr:col>
      <xdr:colOff>263740</xdr:colOff>
      <xdr:row>27</xdr:row>
      <xdr:rowOff>167760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9" name="Freihand 8">
              <a:extLst>
                <a:ext uri="{FF2B5EF4-FFF2-40B4-BE49-F238E27FC236}">
                  <a16:creationId xmlns:a16="http://schemas.microsoft.com/office/drawing/2014/main" id="{BE5C1242-5660-8FF2-8A5A-5C4749AED34A}"/>
                </a:ext>
              </a:extLst>
            </xdr14:cNvPr>
            <xdr14:cNvContentPartPr/>
          </xdr14:nvContentPartPr>
          <xdr14:nvPr macro=""/>
          <xdr14:xfrm>
            <a:off x="5862090" y="7262130"/>
            <a:ext cx="46800" cy="87480"/>
          </xdr14:xfrm>
        </xdr:contentPart>
      </mc:Choice>
      <mc:Fallback xmlns="">
        <xdr:pic>
          <xdr:nvPicPr>
            <xdr:cNvPr id="9" name="Freihand 8">
              <a:extLst>
                <a:ext uri="{FF2B5EF4-FFF2-40B4-BE49-F238E27FC236}">
                  <a16:creationId xmlns:a16="http://schemas.microsoft.com/office/drawing/2014/main" id="{BE5C1242-5660-8FF2-8A5A-5C4749AED34A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5855970" y="7256010"/>
              <a:ext cx="59040" cy="99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248790</xdr:colOff>
      <xdr:row>28</xdr:row>
      <xdr:rowOff>108520</xdr:rowOff>
    </xdr:from>
    <xdr:to>
      <xdr:col>15</xdr:col>
      <xdr:colOff>333030</xdr:colOff>
      <xdr:row>28</xdr:row>
      <xdr:rowOff>142360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4" name="Freihand 13">
              <a:extLst>
                <a:ext uri="{FF2B5EF4-FFF2-40B4-BE49-F238E27FC236}">
                  <a16:creationId xmlns:a16="http://schemas.microsoft.com/office/drawing/2014/main" id="{2809B24E-1524-8460-95E9-3831248366D6}"/>
                </a:ext>
              </a:extLst>
            </xdr14:cNvPr>
            <xdr14:cNvContentPartPr/>
          </xdr14:nvContentPartPr>
          <xdr14:nvPr macro=""/>
          <xdr14:xfrm>
            <a:off x="7678290" y="7544370"/>
            <a:ext cx="84240" cy="33840"/>
          </xdr14:xfrm>
        </xdr:contentPart>
      </mc:Choice>
      <mc:Fallback xmlns="">
        <xdr:pic>
          <xdr:nvPicPr>
            <xdr:cNvPr id="14" name="Freihand 13">
              <a:extLst>
                <a:ext uri="{FF2B5EF4-FFF2-40B4-BE49-F238E27FC236}">
                  <a16:creationId xmlns:a16="http://schemas.microsoft.com/office/drawing/2014/main" id="{2809B24E-1524-8460-95E9-3831248366D6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7672170" y="7538250"/>
              <a:ext cx="96480" cy="460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600800</xdr:colOff>
      <xdr:row>27</xdr:row>
      <xdr:rowOff>208800</xdr:rowOff>
    </xdr:from>
    <xdr:to>
      <xdr:col>15</xdr:col>
      <xdr:colOff>36750</xdr:colOff>
      <xdr:row>28</xdr:row>
      <xdr:rowOff>209680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Freihand 14">
              <a:extLst>
                <a:ext uri="{FF2B5EF4-FFF2-40B4-BE49-F238E27FC236}">
                  <a16:creationId xmlns:a16="http://schemas.microsoft.com/office/drawing/2014/main" id="{05ACC32C-54C4-7F1A-C6E1-614A4B907B61}"/>
                </a:ext>
              </a:extLst>
            </xdr14:cNvPr>
            <xdr14:cNvContentPartPr/>
          </xdr14:nvContentPartPr>
          <xdr14:nvPr macro=""/>
          <xdr14:xfrm>
            <a:off x="7376250" y="7390650"/>
            <a:ext cx="90000" cy="254880"/>
          </xdr14:xfrm>
        </xdr:contentPart>
      </mc:Choice>
      <mc:Fallback xmlns="">
        <xdr:pic>
          <xdr:nvPicPr>
            <xdr:cNvPr id="15" name="Freihand 14">
              <a:extLst>
                <a:ext uri="{FF2B5EF4-FFF2-40B4-BE49-F238E27FC236}">
                  <a16:creationId xmlns:a16="http://schemas.microsoft.com/office/drawing/2014/main" id="{05ACC32C-54C4-7F1A-C6E1-614A4B907B61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7370130" y="7384530"/>
              <a:ext cx="102240" cy="2671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17</xdr:col>
      <xdr:colOff>228790</xdr:colOff>
      <xdr:row>28</xdr:row>
      <xdr:rowOff>127240</xdr:rowOff>
    </xdr:from>
    <xdr:to>
      <xdr:col>17</xdr:col>
      <xdr:colOff>284590</xdr:colOff>
      <xdr:row>28</xdr:row>
      <xdr:rowOff>142000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9" name="Freihand 18">
              <a:extLst>
                <a:ext uri="{FF2B5EF4-FFF2-40B4-BE49-F238E27FC236}">
                  <a16:creationId xmlns:a16="http://schemas.microsoft.com/office/drawing/2014/main" id="{D2E78CDC-C34C-CC57-684B-C0DD30092AEB}"/>
                </a:ext>
              </a:extLst>
            </xdr14:cNvPr>
            <xdr14:cNvContentPartPr/>
          </xdr14:nvContentPartPr>
          <xdr14:nvPr macro=""/>
          <xdr14:xfrm>
            <a:off x="8826690" y="7563090"/>
            <a:ext cx="55800" cy="14760"/>
          </xdr14:xfrm>
        </xdr:contentPart>
      </mc:Choice>
      <mc:Fallback xmlns="">
        <xdr:pic>
          <xdr:nvPicPr>
            <xdr:cNvPr id="19" name="Freihand 18">
              <a:extLst>
                <a:ext uri="{FF2B5EF4-FFF2-40B4-BE49-F238E27FC236}">
                  <a16:creationId xmlns:a16="http://schemas.microsoft.com/office/drawing/2014/main" id="{D2E78CDC-C34C-CC57-684B-C0DD30092AEB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8820530" y="7556970"/>
              <a:ext cx="68119" cy="27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220950</xdr:colOff>
      <xdr:row>28</xdr:row>
      <xdr:rowOff>122200</xdr:rowOff>
    </xdr:from>
    <xdr:to>
      <xdr:col>13</xdr:col>
      <xdr:colOff>276750</xdr:colOff>
      <xdr:row>28</xdr:row>
      <xdr:rowOff>158200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22" name="Freihand 21">
              <a:extLst>
                <a:ext uri="{FF2B5EF4-FFF2-40B4-BE49-F238E27FC236}">
                  <a16:creationId xmlns:a16="http://schemas.microsoft.com/office/drawing/2014/main" id="{3EBE379D-674F-E901-996A-2CBE4CC21D03}"/>
                </a:ext>
              </a:extLst>
            </xdr14:cNvPr>
            <xdr14:cNvContentPartPr/>
          </xdr14:nvContentPartPr>
          <xdr14:nvPr macro=""/>
          <xdr14:xfrm>
            <a:off x="6431250" y="7558050"/>
            <a:ext cx="55800" cy="36000"/>
          </xdr14:xfrm>
        </xdr:contentPart>
      </mc:Choice>
      <mc:Fallback xmlns="">
        <xdr:pic>
          <xdr:nvPicPr>
            <xdr:cNvPr id="22" name="Freihand 21">
              <a:extLst>
                <a:ext uri="{FF2B5EF4-FFF2-40B4-BE49-F238E27FC236}">
                  <a16:creationId xmlns:a16="http://schemas.microsoft.com/office/drawing/2014/main" id="{3EBE379D-674F-E901-996A-2CBE4CC21D03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6425090" y="7551991"/>
              <a:ext cx="68119" cy="48119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08-07T10:36:04.632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116 23 2809 0 0,'-16'5'3072'0'0,"16"-4"-3076"0"0,-1-1 1 0 0,1 0-1 0 0,-1 0 1 0 0,1 0-1 0 0,-1 1 1 0 0,1-1-1 0 0,0 0 1 0 0,-1 0-1 0 0,1 0 1 0 0,-1 0-1 0 0,1 0 1 0 0,-1 0-1 0 0,1 0 1 0 0,-1 0 0 0 0,1 0-1 0 0,-1 0 1 0 0,1 0-1 0 0,-1 0 1 0 0,1 0-1 0 0,0-1 1 0 0,-1 1-1 0 0,1 0 1 0 0,-1 0-1 0 0,1 0 1 0 0,-1-1-1 0 0,1 1 1 0 0,0 0-1 0 0,-1-1 1 0 0,1 1-41 0 0,-18-21 1418 0 0,17 20-1377 0 0,0 1 1 0 0,0-1 0 0 0,0 1-1 0 0,0-1 1 0 0,0 1 0 0 0,-1-1-1 0 0,1 1 1 0 0,0 0 0 0 0,0-1-1 0 0,-1 1 1 0 0,1 0 0 0 0,0 0 0 0 0,-1 0-1 0 0,1 0 1 0 0,0 0 0 0 0,0 0-1 0 0,-1 0 1 0 0,1 1 0 0 0,0-1-1 0 0,0 0 1 0 0,-1 1 0 0 0,1-1-1 0 0,0 1 1 0 0,-2 1 0 0 0,-1 1-109 0 0,2 0 0 0 0,-1 0 0 0 0,0 0 1 0 0,0 0-1 0 0,1 1 0 0 0,-4 6 0 0 0,3-5-169 0 0,2-3-113 0 0,-1 0 0 0 0,1 0 0 0 0,0 0 0 0 0,0 0 0 0 0,0 0 0 0 0,0 0 0 0 0,0 1 0 0 0,0-1 0 0 0,0 3 0 0 0,1-4 71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08-07T10:36:14.056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138 47 1896 0 0,'-4'0'158'0'0,"0"0"-1"0"0,0-1 1 0 0,0 1-1 0 0,0-1 1 0 0,0 0-1 0 0,1 0 1 0 0,-1-1-1 0 0,0 1 1 0 0,0-1-1 0 0,1 0 0 0 0,-1 0 1 0 0,1 0-1 0 0,-1 0 1 0 0,1-1-1 0 0,-6-5 1 0 0,-4-2 388 0 0,13 10-538 0 0,-1-1 0 0 0,0 0 0 0 0,1 1 0 0 0,-1-1 0 0 0,0 0 0 0 0,1 1 0 0 0,-1-1 0 0 0,0 1 0 0 0,0-1 0 0 0,1 1 0 0 0,-1 0 0 0 0,0-1 0 0 0,0 1 0 0 0,0 0 0 0 0,1-1 0 0 0,-1 1 0 0 0,0 0 0 0 0,0 0 0 0 0,0 0-1 0 0,0 0 1 0 0,0 0 0 0 0,0 0 0 0 0,0 0 0 0 0,1 0 0 0 0,-1 0 0 0 0,0 0 0 0 0,0 0 0 0 0,0 1 0 0 0,0-1 0 0 0,0 0 0 0 0,1 1 0 0 0,-1-1 0 0 0,0 0 0 0 0,0 1 0 0 0,1-1 0 0 0,-1 1 0 0 0,0 0 0 0 0,0-1 0 0 0,1 1 0 0 0,-1-1 0 0 0,1 1-1 0 0,-1 0 1 0 0,1-1 0 0 0,-1 1 0 0 0,1 0 0 0 0,-1 0 0 0 0,1 0 0 0 0,-1-1 0 0 0,1 1 0 0 0,0 0 0 0 0,0 0 0 0 0,-1 0 0 0 0,1 0 0 0 0,0 0 0 0 0,0 0 0 0 0,-11 16 815 0 0,10-16-803 0 0,0 1-1 0 0,-1-1 1 0 0,1 1-1 0 0,0-1 1 0 0,0 1-1 0 0,0 0 1 0 0,0-1-1 0 0,1 1 1 0 0,-1 0-1 0 0,0 0 1 0 0,0 3-1 0 0,4 1-2928 0 0,0-3 1151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08-07T10:36:15.562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104 18 1920 0 0,'-50'-13'3517'0'0,"19"9"-2892"0"0,30 4-664 0 0,0 0 0 0 0,0 0-1 0 0,1-1 1 0 0,-1 1 0 0 0,0 0-1 0 0,0 0 1 0 0,0 1 0 0 0,1-1-1 0 0,-1 0 1 0 0,0 0 0 0 0,0 0-1 0 0,1 0 1 0 0,-1 1 0 0 0,0-1 0 0 0,0 0-1 0 0,1 1 1 0 0,-1-1 0 0 0,0 0-1 0 0,1 1 1 0 0,-1-1 0 0 0,0 1-1 0 0,1-1 1 0 0,-1 1 0 0 0,1 0-1 0 0,-1-1 1 0 0,0 1 0 0 0,1 0 0 0 0,0-1-1 0 0,-1 1 1 0 0,1 0 0 0 0,-1-1-1 0 0,1 1 1 0 0,0 0 0 0 0,-1 1-1 0 0,2-1-88 0 0,-1 0 0 0 0,0 0 0 0 0,1 0 0 0 0,-1 0 0 0 0,1 0-1 0 0,-1 0 1 0 0,1-1 0 0 0,-1 1 0 0 0,1 0 0 0 0,0 0 0 0 0,-1 0-1 0 0,1 0 1 0 0,0-1 0 0 0,0 1 0 0 0,0 0 0 0 0,0-1 0 0 0,-1 1-1 0 0,1-1 1 0 0,0 1 0 0 0,0-1 0 0 0,0 1 0 0 0,2 0 0 0 0,-2-1 89 0 0,1 1-1301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08-07T10:36:17.17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121 43 1720 0 0,'-1'0'80'0'0,"0"1"0"0"0,0-1 0 0 0,-1 0 0 0 0,1 0 0 0 0,0 0 0 0 0,0 0 0 0 0,-1 0 0 0 0,1 0 0 0 0,0-1 0 0 0,0 1-1 0 0,-1 0 1 0 0,1-1 0 0 0,0 1 0 0 0,0-1 0 0 0,0 1 0 0 0,-1-1 0 0 0,1 0 0 0 0,0 1 0 0 0,0-1 0 0 0,0 0 0 0 0,0 0 0 0 0,0 1-1 0 0,0-1 1 0 0,1 0 0 0 0,-1 0 0 0 0,-1-2 0 0 0,1 1 117 0 0,0 0-1 0 0,-1 0 1 0 0,1 0-1 0 0,-1 0 1 0 0,1 1-1 0 0,-1-1 1 0 0,0 0 0 0 0,0 0-1 0 0,0 1 1 0 0,0 0-1 0 0,0-1 1 0 0,0 1-1 0 0,0 0 1 0 0,0 0-1 0 0,0 0 1 0 0,-1 0 0 0 0,1 0-1 0 0,0 0 1 0 0,-4 0-1 0 0,3 1-311 0 0,1-1 0 0 0,-1 1 0 0 0,1 0-1 0 0,0 0 1 0 0,-1 0 0 0 0,1 1 0 0 0,-1-1 0 0 0,1 0-1 0 0,0 1 1 0 0,-1-1 0 0 0,1 1 0 0 0,0 0 0 0 0,0 0-1 0 0,-1 0 1 0 0,1 0 0 0 0,0 0 0 0 0,0 1 0 0 0,0-1-1 0 0,-3 3 1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08-07T10:36:18.893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129 4 2192 0 0,'-1'-2'12'0'0,"0"2"0"0"0,0-1 0 0 0,0 1 0 0 0,0 0 0 0 0,0 0 0 0 0,0-1 0 0 0,0 1 0 0 0,-1 0 0 0 0,1 0 0 0 0,0 0 0 0 0,0 0-1 0 0,0 0 1 0 0,0 1 0 0 0,0-1 0 0 0,0 0 0 0 0,0 0 0 0 0,0 1 0 0 0,0-1 0 0 0,0 2 0 0 0,0-2 0 0 0,0 0 0 0 0,0 0 0 0 0,0 1-1 0 0,-2 1 1 0 0,-21 23 1200 0 0,3-4 965 0 0,7-12-1029 0 0,10-7-1091 0 0,1-1 0 0 0,-1 1 0 0 0,1 0 0 0 0,0 1 0 0 0,0-1 0 0 0,0 0 0 0 0,0 1 1 0 0,1-1-1 0 0,-1 1 0 0 0,-3 5 0 0 0,5-7-371 0 0,0 2 1 0 0,1-1-1 0 0,-1 0 1 0 0,0 0-1 0 0,1 0 1 0 0,0 0-1 0 0,-1-1 1 0 0,1 2-1 0 0,0-1 0 0 0,0 0 1 0 0,0 0-1 0 0,1 0 1 0 0,-1 0-1 0 0,0 0 1 0 0,1 0-1 0 0,-1 0 1 0 0,2 2-1 0 0,-1-2-1017 0 0</inkml:trace>
  <inkml:trace contextRef="#ctx0" brushRef="#br0" timeOffset="532.91">116 242 5753 0 0,'-21'-4'3506'0'0,"20"3"-3770"0"0,0 1 1 0 0,0 0-1 0 0,0-1 1 0 0,0 1-1 0 0,1-1 0 0 0,-1 1 1 0 0,0-1-1 0 0,0-1 1 0 0,1 2-1 0 0,-1 0 1 0 0,0-1-1 0 0,1 1 0 0 0,-1-1 1 0 0,0-1-1 0 0,-3-10-2821 0 0,3 11 1753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08-07T10:37:04.130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117 11 3457 0 0,'-3'1'299'0'0,"0"0"1"0"0,-1 0 0 0 0,1 0-1 0 0,-1-1 1 0 0,1 1 0 0 0,-1-1-1 0 0,0 0 1 0 0,1 0 0 0 0,-1 0-1 0 0,1 0 1 0 0,-1-1 0 0 0,1 1-1 0 0,-1-1 1 0 0,1 0-1 0 0,-7-2 1 0 0,5 1 81 0 0,1 1-303 0 0,1-1-1 0 0,0 1 1 0 0,-1 0-1 0 0,1 1 1 0 0,-1-1-1 0 0,1 0 1 0 0,-6 1-1 0 0,8 0-93 0 0,0 0-1 0 0,1 1 1 0 0,-1-1-1 0 0,0 0 1 0 0,0 1-1 0 0,0-1 1 0 0,1 1-1 0 0,-1-1 0 0 0,0 1 1 0 0,1-1-1 0 0,-1 1 1 0 0,0-1-1 0 0,1 1 1 0 0,-1 0-1 0 0,1-1 1 0 0,-1 1-1 0 0,1 0 0 0 0,-1-1 1 0 0,1 1-1 0 0,-1 0 1 0 0,1 0-1 0 0,0-1 1 0 0,-1 1-1 0 0,1 0 1 0 0,0 0-1 0 0,0 0 0 0 0,0 0 1 0 0,-1 0-1 0 0,1-1 1 0 0,0 1-1 0 0,0 0 1 0 0,0 0-1 0 0,0 0 1 0 0,1 0-1 0 0,-1 1 1 0 0,-1 5 467 0 0,0 6-1849 0 0,7-7-4500 0 0</inkml:trace>
  <inkml:trace contextRef="#ctx0" brushRef="#br0" timeOffset="2075.32">197 24 1840 0 0,'-26'-9'8613'0'0,"15"1"-7788"0"0,8 7-2097 0 0,6 4-2250 0 0,15 9-1216 0 0,-15-11 3296 0 0</inkml:trace>
  <inkml:trace contextRef="#ctx0" brushRef="#br0" timeOffset="4312.89">234 75 7482 0 0,'-26'3'7079'0'0,"22"-2"-7043"0"0,1 0-1 0 0,-1 0 1 0 0,1 0 0 0 0,-1 0-1 0 0,1 0 1 0 0,-1 1 0 0 0,1 0 0 0 0,0-1-1 0 0,-3 3 1 0 0,5-3-33 0 0,0-1 0 0 0,0 0 0 0 0,1 0 0 0 0,-1 0 1 0 0,0 0-1 0 0,0 0 0 0 0,1 0 0 0 0,-1 0 0 0 0,0 0 0 0 0,0-1 1 0 0,1 1-1 0 0,-1 0 0 0 0,0 0 0 0 0,0-1 0 0 0,1 1 0 0 0,-1 0 0 0 0,0-1 1 0 0,1 1-1 0 0,-1 0 0 0 0,0-1 0 0 0,1 1 0 0 0,-1-1 0 0 0,1 1 1 0 0,-1-1-1 0 0,1 0 0 0 0,-1 0 0 0 0,0 0-152 0 0,1 1 1 0 0,-1 0-1 0 0,1-1 0 0 0,-1 1 0 0 0,1-1 0 0 0,0 1 1 0 0,-1 0-1 0 0,1-1 0 0 0,0 1 0 0 0,-1-1 1 0 0,1 1-1 0 0,0-1 0 0 0,0 1 0 0 0,0-1 1 0 0,-1 0-1 0 0,1 1 0 0 0,0-1 0 0 0,0 1 1 0 0,0-2-1 0 0,-1 0-2557 0 0,1 1 2575 0 0,0 1 0 0 0,0 0 0 0 0,0 0 0 0 0,0 0 0 0 0,0 0 0 0 0,0 0 0 0 0,0 0 0 0 0,0-1 0 0 0,0 1 0 0 0,0 0 0 0 0,0 0 0 0 0,0 0 0 0 0,0 0 0 0 0,0-1 0 0 0,0 1 0 0 0,0 0 0 0 0,0 0 0 0 0,0 0 0 0 0,0 0 0 0 0,0 0 1 0 0,0-1-1 0 0,0 1 0 0 0,0 0 0 0 0,0 0 0 0 0,0 0 0 0 0,0 0 0 0 0,0 0 0 0 0,0 0 0 0 0,0-1 0 0 0,0 1 0 0 0,0 0 0 0 0,1 0 0 0 0,-1 0 0 0 0,0 0 0 0 0,0 0 0 0 0,0 0 0 0 0,0 0 0 0 0,0 0 0 0 0,0-1 0 0 0,1 1 0 0 0,-1 0 0 0 0,0 0 0 0 0,0 0 0 0 0,0 0 0 0 0,0 0 0 0 0,1 0 0 0 0,1-1-2371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08-07T10:37:20.132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50 98 1856 0 0,'-2'0'68'0'0,"2"0"-1"0"0,-1 0 0 0 0,1-1 0 0 0,-2 1 1 0 0,2 0-1 0 0,-1 0 0 0 0,0 0 0 0 0,0 0 1 0 0,1 0-1 0 0,-2 0 0 0 0,2 0 0 0 0,-1 0 1 0 0,1 0-1 0 0,-2 1 0 0 0,1-1 0 0 0,-1 1 20 0 0,2-1 0 0 0,-2 0-1 0 0,2 1 1 0 0,0-1 0 0 0,-1 0 0 0 0,0 0-1 0 0,1 0 1 0 0,-1 0 0 0 0,0 0-1 0 0,1 0 1 0 0,-1 0 0 0 0,0 0-1 0 0,0 0 1 0 0,-1-1 0 0 0,2 0-25 0 0,0 1 1 0 0,0 0 0 0 0,0-1-1 0 0,0 1 1 0 0,0 0-1 0 0,0 0 1 0 0,0-3-1 0 0,0 3 1 0 0,0-1-1 0 0,0 0 1 0 0,0 1-1 0 0,0-1 1 0 0,0 1-1 0 0,1-1 1 0 0,-1 1 0 0 0,0-1-1 0 0,0 1 1 0 0,1-1-1 0 0,-1 1 1 0 0,0-1-1 0 0,0 1 1 0 0,1-1-1 0 0,1-8 574 0 0,-2 8-607 0 0,0 1 0 0 0,0 0-1 0 0,0 0 1 0 0,0 0-1 0 0,0 0 1 0 0,0-2 0 0 0,0 2-1 0 0,0 0 1 0 0,0 0-1 0 0,0 0 1 0 0,0 0 0 0 0,0 0-1 0 0,0 0 1 0 0,0 0 0 0 0,0 0-1 0 0,0 0 1 0 0,0 0-1 0 0,0 0 1 0 0,0-1 0 0 0,0 1-1 0 0,0 0 1 0 0,0 0-1 0 0,0 0 1 0 0,0 0 0 0 0,0 0-1 0 0,-1 0 1 0 0,1 0 0 0 0,0 0-1 0 0,0 0 1 0 0,0-1-1 0 0,0 1 1 0 0,0 0 0 0 0,0 0-1 0 0,0 0 1 0 0,0 0 0 0 0,0 0-1 0 0,0 0 1 0 0,0 0-1 0 0,-1 0 1 0 0,1 0 0 0 0,0 0-1 0 0,0 0 1 0 0,0 0-1 0 0,0 0 1 0 0,-1 0 0 0 0,1 0-1 0 0,-2 0 143 0 0,1 0-155 0 0,0 0 1 0 0,1 0 0 0 0,-1 0-1 0 0,0 0 1 0 0,1 0-1 0 0,-1 0 1 0 0,1 0 0 0 0,-1 1-1 0 0,0-1 1 0 0,1 0-1 0 0,-1 1 1 0 0,1-1 0 0 0,-1 0-1 0 0,1 0 1 0 0,-1 0-1 0 0,1 2 1 0 0,-1-2-1 0 0,1 1 1 0 0,0-1 0 0 0,-1 1-1 0 0,0 0 1 0 0,1 0-1 0 0,-7 5 2173 0 0,7-6-2154 0 0,-3 1 1095 0 0,4-1-1131 0 0,-1 0 0 0 0,0 0 0 0 0,0 0 0 0 0,0 0 0 0 0,0 0 0 0 0,0 0 0 0 0,0 0-1 0 0,0 0 1 0 0,0 0 0 0 0,0 0 0 0 0,0 0 0 0 0,0 0 0 0 0,0 0 0 0 0,0 0-1 0 0,0 0 1 0 0,1 0 0 0 0,-1 0 0 0 0,0 0 0 0 0,0 0 0 0 0,0 0 0 0 0,0 0-1 0 0,0 0 1 0 0,0 0 0 0 0,0 1 0 0 0,1-1 0 0 0,-1 0 0 0 0,0 0 0 0 0,0 0 0 0 0,0 0-1 0 0,0 0 1 0 0,0 0 0 0 0,0 0 0 0 0,0 1 0 0 0,0-1 0 0 0,0 0 0 0 0,0 0-1 0 0,0 0 1 0 0,0 0 0 0 0,0 0 0 0 0,0 0 0 0 0,0 1 0 0 0,0-1 0 0 0,0 0-1 0 0,0 0 1 0 0,0 0 0 0 0,0 0 0 0 0,0 0 0 0 0,0 0 0 0 0,0 1 0 0 0,0-1 0 0 0,0 0-1 0 0,0 0 4 0 0,0 0-1 0 0,0 1 1 0 0,0-1-1 0 0,0 0 1 0 0,0 0-1 0 0,0 0 1 0 0,0 1-1 0 0,0-1 1 0 0,0 0-1 0 0,0 0 1 0 0,0 0-1 0 0,0 0 1 0 0,0 1-1 0 0,0-1 1 0 0,0 0-1 0 0,0 0 1 0 0,0 0-1 0 0,0 3 1 0 0,0-3-1 0 0,0 0 1 0 0,0 0-1 0 0,0 0 1 0 0,0 0-1 0 0,0 0 1 0 0,0 0-1 0 0,0 0 1 0 0,0 0-1 0 0,0 0 1 0 0,0 0-1 0 0,1 0 1 0 0,-1 0-1 0 0,0 1 1 0 0,0-1-1 0 0,0 0 1 0 0,0 0-1 0 0,0 0 1 0 0,0 0-1 0 0,0 0 1 0 0,0 0-1 0 0,0 0 1 0 0,1 0-1 0 0,-1 0 1 0 0,0 0-1 0 0,0 0 1 0 0,0 0-1 0 0,0 0 1 0 0,1 0-1 0 0,-1 0 1 0 0,0 0-1 0 0,0 0 1 0 0,0 0-1 0 0,0 0 0 0 0,12 8 1889 0 0,-8 1-1282 0 0,-3-2-345 0 0,1-4-266 0 0,-2 0 1 0 0,0 0-1 0 0,1 0 1 0 0,-1-1-1 0 0,1 0 0 0 0,-1 1 1 0 0,0-1-1 0 0,0 6 1 0 0,0-6 0 0 0,0 0 0 0 0,0 0 1 0 0,0 1-1 0 0,0-1 0 0 0,0 0 1 0 0,0 1-1 0 0,0-1 0 0 0,1 0 0 0 0,-1 0 1 0 0,0-1-1 0 0,1 0 0 0 0,0 1 1 0 0,-1 0-1 0 0,1 0 0 0 0,-1-1 1 0 0,1 3-1 0 0,1-1 31 0 0,-1-1 0 0 0,0 1 0 0 0,0 0-1 0 0,-1 0 1 0 0,1 1 0 0 0,0-2 0 0 0,-1 2 0 0 0,1-1 0 0 0,-1-1-1 0 0,0 1 1 0 0,0 2 0 0 0,0-2 0 0 0,0 0 0 0 0,0 0 0 0 0,0 1-1 0 0,0 4 1 0 0,-1 8 276 0 0,2 9-212 0 0,-4-14-82 0 0,3-10-12 0 0,0 0 0 0 0,0 0 0 0 0,-1-1 0 0 0,1 1 0 0 0,0 0 0 0 0,0 1 0 0 0,0-2 0 0 0,0 1 1 0 0,0 0-1 0 0,0 0 0 0 0,-1 0 0 0 0,1 0 0 0 0,0 0 0 0 0,0 0 0 0 0,0 0 0 0 0,1 0 0 0 0,-1-1 0 0 0,0 1 1 0 0,0 0-1 0 0,0-1 0 0 0,0 3 0 0 0,9 45-11 0 0,-4-37-13 0 0,-4-9 34 0 0,0-1-1 0 0,-1 1 1 0 0,1-1-1 0 0,-1 0 1 0 0,0 1-1 0 0,2 0 1 0 0,-2 0 0 0 0,0-1-1 0 0,1 1 1 0 0,-1 3-1 0 0,0-3-25 0 0,0 1 0 0 0,0-1 0 0 0,0-1 0 0 0,0 2 1 0 0,2-1-1 0 0,-2 1 0 0 0,0-1 0 0 0,0 1 0 0 0,0-1 0 0 0,2 0 0 0 0,-1 0 0 0 0,-1 0 0 0 0,0 0 0 0 0,2 0 0 0 0,-1 0 0 0 0,1 1 0 0 0,-2-2-10 0 0,0-1 1 0 0,0 0-1 0 0,0 0 0 0 0,0 0 0 0 0,0 0 0 0 0,0 0 1 0 0,2 0-1 0 0,-2 0 0 0 0,0 0 0 0 0,1 0 0 0 0,-1 0 1 0 0,0 0-1 0 0,0-1 0 0 0,0 1 0 0 0,0 0 0 0 0,0 0 1 0 0,0 0-1 0 0,0 0 0 0 0,0 0 0 0 0,2-1 0 0 0,-2 1 1 0 0,0 0-1 0 0,0 0 0 0 0,0-1 0 0 0,0 1 0 0 0,0 0 1 0 0,0 0-1 0 0,0-1 0 0 0,0 1 0 0 0,0 0 0 0 0,0 0 1 0 0,0-2-1 0 0,1 2 0 0 0,-1 0 0 0 0,0 0 0 0 0,0 0 1 0 0,0 0-1 0 0,0-1 0 0 0,0 1 0 0 0,0 0 0 0 0,0-1 1 0 0,0 1-1 0 0,0 0 0 0 0,0-1 0 0 0,0 1 0 0 0,0-1 1 0 0,0 1-1 0 0,0-26-1762 0 0,2 14 717 0 0,9-55-1451 0 0,1 0 2054 0 0,-8 46 160 0 0,1 0-1 0 0,10-29 0 0 0,0-8-490 0 0,-1-9-778 0 0,-13 66 1587 0 0,-1 1 1 0 0,0 0-1 0 0,0-1 1 0 0,0 1-1 0 0,0-1 1 0 0,1-1-1 0 0,-1 2 1 0 0,0-1-1 0 0,0 0 0 0 0,0 1 1 0 0,0-1-1 0 0,0 0 1 0 0,0 1-1 0 0,0-1 1 0 0,0 0-1 0 0,0 1 1 0 0,0 0-1 0 0,0-2 1 0 0,0 1-1 0 0,0 1 0 0 0,-1-1 1 0 0,1 0-1 0 0,0 1 1 0 0,0-1-1 0 0,0 1 1 0 0,0 0-1 0 0,-1-1 1 0 0,1 1-1 0 0,0-1 1 0 0,-1 1-1 0 0,1-1 0 0 0,0 1 1 0 0,-1 0-1 0 0,-2-4 377 0 0,-1 1 0 0 0,1 1 0 0 0,-1 1 0 0 0,-4-4-1 0 0,7 4-377 0 0,0 1 1 0 0,-1 0-1 0 0,1 0 0 0 0,-1 0 0 0 0,1 0 0 0 0,0 0 0 0 0,-1 0 0 0 0,1 1 0 0 0,0-1 1 0 0,-1 1-1 0 0,1-1 0 0 0,0 1 0 0 0,0 0 0 0 0,-1 1 0 0 0,1-2 0 0 0,-2 3 0 0 0,2-2 47 0 0,0-1 0 0 0,1 1 0 0 0,0-1 0 0 0,-2 1 0 0 0,1-1 0 0 0,1 1 0 0 0,-2-1 0 0 0,2 0 0 0 0,0 0 0 0 0,-2 0 0 0 0,1 0 0 0 0,1 0 0 0 0,-2 0-1 0 0,1 0 1 0 0,-4-1 108 0 0,5 1-116 0 0,0 5 1640 0 0,0-5-1678 0 0,0 1-1 0 0,0-1 1 0 0,0 0-1 0 0,0 0 1 0 0,0 0-1 0 0,0 1 1 0 0,0-1 0 0 0,0 0-1 0 0,0 0 1 0 0,0 0-1 0 0,0 0 1 0 0,0 0-1 0 0,0 0 1 0 0,0 0-1 0 0,0 0 1 0 0,0 1 0 0 0,0-1-1 0 0,0 0 1 0 0,0 0-1 0 0,0 0 1 0 0,0 0-1 0 0,0 1 1 0 0,0-1-1 0 0,0 0 1 0 0,0 0 0 0 0,0 0-1 0 0,0 0 1 0 0,0 0-1 0 0,1 0 1 0 0,-1 0-1 0 0,0 0 1 0 0,0 1-1 0 0,0-1 1 0 0,0 0 0 0 0,0 0-1 0 0,0 0 1 0 0,0 0-1 0 0,0 0 1 0 0,2 0-1 0 0,-2 0 1 0 0,0 0-1 0 0,0 0 34 0 0,0 0-1 0 0,0 0 0 0 0,0 0 1 0 0,0 0-1 0 0,0 0 1 0 0,0 0-1 0 0,0 0 0 0 0,0 0 1 0 0,2 0-1 0 0,-2 0 0 0 0,0 0 1 0 0,0 0-1 0 0,0 0 0 0 0,0 0 1 0 0,0 0-1 0 0,0 0 1 0 0,0 0-1 0 0,0 1 0 0 0,0-1 1 0 0,0 0-1 0 0,0 0 0 0 0,0 0 1 0 0,0 0-1 0 0,0 0 0 0 0,0 2 1 0 0,0-2-1 0 0,1 0 0 0 0,-1 0 1 0 0,0 0-1 0 0,0 0 1 0 0,0 0-1 0 0,0 0 0 0 0,0 0 1 0 0,0 0-1 0 0,0 1 0 0 0,0-1 1 0 0,0 0-1 0 0,0 0 0 0 0,0 1 1 0 0,0-1-1 0 0,0 0 1 0 0,0 0 18 0 0,-3 27 632 0 0,3-27-708 0 0,2 18 584 0 0,-2-17-503 0 0,0-1 0 0 0,0 2 0 0 0,0-1 0 0 0,0 0 0 0 0,0 0 1 0 0,0 0-1 0 0,0 0 0 0 0,0 0 0 0 0,0 0 0 0 0,0 0 0 0 0,0-1 0 0 0,0 2 1 0 0,0-1-1 0 0,-2 0 0 0 0,2 0 0 0 0,0 0 0 0 0,0 0 0 0 0,0 0 0 0 0,0-1 1 0 0,-2 1-1 0 0,2 0 0 0 0,0 2 0 0 0,-1-3 0 0 0,1 0 0 0 0,0 1 0 0 0,0-1-57 0 0,0 0 0 0 0,0 0-1 0 0,0 0 1 0 0,0 0 0 0 0,0 0-1 0 0,0 0 1 0 0,0 0 0 0 0,0 0-1 0 0,0 0 1 0 0,0 0 0 0 0,0 0-1 0 0,0 0 1 0 0,0 0 0 0 0,0 0-1 0 0,0-1 1 0 0,0 1 0 0 0,0 0-1 0 0,-2 0 1 0 0,2 0 0 0 0,0 0-1 0 0,0 0 1 0 0,0 0 0 0 0,0 0-1 0 0,0 0 1 0 0,0 0 0 0 0,0 0-1 0 0,0 0 1 0 0,0 0-1 0 0,0 0 1 0 0,0 0 0 0 0,0 0-1 0 0,0 0 1 0 0,0 0 0 0 0,0 0-1 0 0,0 0 1 0 0,0 0 0 0 0,0 0-1 0 0,0 0 1 0 0,0 0 0 0 0,0 0-1 0 0,0 0 1 0 0,0 0 0 0 0,0 0-1 0 0,0 0 1 0 0,0 0 0 0 0,0 0-1 0 0,0 0 1 0 0,0 0 0 0 0,0 0-1 0 0,0 0 1 0 0,0 0 0 0 0,0 0-1 0 0,0 0 1 0 0,0 0 17 0 0,0-26 1408 0 0,0 33-1222 0 0,0-1 1 0 0,0 1 0 0 0,-1 0-1 0 0,-1-1 1 0 0,2-1 0 0 0,-5 12-1 0 0,2 6 145 0 0,3-15-129 0 0,3-10-248 0 0,0-28-25 0 0,-3 25 39 0 0,0 0-1 0 0,0 0 0 0 0,0 0 1 0 0,-1 1-1 0 0,1 0 1 0 0,-2-9-1 0 0,2 13 27 0 0,-2 0 41 0 0,2 0-32 0 0,0 7-78 0 0,7 18 89 0 0,-9-15 62 0 0,-3 3 33 0 0,5-12-132 0 0,2-1 64 0 0,1 2 98 0 0,-6-2-70 0 0,3 0-93 0 0,0 0 1 0 0,0 0-1 0 0,-2 0 0 0 0,2 0 0 0 0,0-1 0 0 0,0 1 0 0 0,0 0 0 0 0,0 0 0 0 0,-1 0 0 0 0,1 0 0 0 0,0 0 0 0 0,0 0 0 0 0,0 0 0 0 0,0 0 0 0 0,0 0 0 0 0,0 0 0 0 0,0 0 0 0 0,-2 0 0 0 0,2 1 0 0 0,0-1 0 0 0,0 0 1 0 0,0 0-1 0 0,0 0 0 0 0,0 0 0 0 0,0 0 0 0 0,0 1 0 0 0,-1-1 0 0 0,1 0 0 0 0,0 0 0 0 0,0 0 0 0 0,-2 0 0 0 0,2 0 0 0 0,0 0 0 0 0,0 2 0 0 0,0-2 0 0 0,0 0 0 0 0,0 1 0 0 0,0-1 0 0 0,0 0 0 0 0,0 1 1 0 0,0-1-1 0 0,0 0 0 0 0,0 1 0 0 0,0-1 0 0 0,0 0 0 0 0,0 1 0 0 0,0-1 0 0 0,0 0 0 0 0,0 1 0 0 0,0-1 0 0 0,0 0 0 0 0,0 1 0 0 0,0-1 0 0 0,0 1 0 0 0,0 4 8 0 0,0 8-26 0 0,0-4-1 0 0,2 3 1 0 0,2 23 0 0 0,-4-32 39 0 0,2 3-1 0 0,0 0 0 0 0,-1 0 1 0 0,-1-2-1 0 0,2 3 0 0 0,-2 8 0 0 0,3 11-201 0 0,-1-22 198 0 0,-2-1-1 0 0,1 1 1 0 0,-1-1-1 0 0,0 1 1 0 0,2 6-1 0 0,0 29-170 0 0,-7-11 224 0 0,5-25-28 0 0,0 0-71 0 0,0 0 0 0 0,0-2 0 0 0,0 2 0 0 0,0 0 0 0 0,1 1 0 0 0,-1-1 0 0 0,0 0-1 0 0,2 3 1 0 0,11 44 43 0 0,-8-22 43 0 0,-4-18-79 0 0,1-2 1 0 0,4 20-1 0 0,-6-26 27 0 0,0-1-1 0 0,0 1 1 0 0,1-1-1 0 0,-1 1 1 0 0,0-1-1 0 0,0 0 1 0 0,-1 0-1 0 0,1 1 1 0 0,0 0-1 0 0,0-1 1 0 0,0 1-1 0 0,0-2 1 0 0,-1 2-1 0 0,1 0 1 0 0,0-1-1 0 0,0 1 1 0 0,-2 0-1 0 0,-1 15-113 0 0,1-2 51 0 0,2-14 43 0 0,0 1 1 0 0,0 0-1 0 0,-1 0 0 0 0,1 1 1 0 0,0-1-1 0 0,0 0 0 0 0,0 0 1 0 0,0 0-1 0 0,0 0 1 0 0,1 1-1 0 0,-1-1 0 0 0,0-1 1 0 0,0 2-1 0 0,2 1 0 0 0,-2-3 34 0 0,0 1-1 0 0,1-1 0 0 0,-1 1 1 0 0,0-1-1 0 0,0 1 0 0 0,1 0 0 0 0,-1-1 1 0 0,0 1-1 0 0,0-1 0 0 0,0 0 1 0 0,0 2-1 0 0,0-1 0 0 0,0-1 0 0 0,-1 4 1 0 0,-2-1 32 0 0,2-4-52 0 0,1 0 0 0 0,0 0 0 0 0,0 1 0 0 0,0-1 0 0 0,-2 1 0 0 0,2-1-1 0 0,0 1 1 0 0,-1-1 0 0 0,1 0 0 0 0,-1 0 0 0 0,1 2 0 0 0,0-2 0 0 0,0 1-1 0 0,0-1 1 0 0,-1 1 0 0 0,1 0 0 0 0,0-1 0 0 0,0 1 0 0 0,0 0 0 0 0,0 0-1 0 0,0-1 1 0 0,0 2 0 0 0,0 3-62 0 0,2-18-8418 0 0,7-10 557 0 0,-7 14 5812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08-07T10:37:26.74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118 0 4585 0 0,'-14'7'6966'0'0,"-15"-2"-5860"0"0,15-3-1048 0 0,-23 8-1707 0 0,16 3-7058 0 0,19-11 6772 0 0</inkml:trace>
  <inkml:trace contextRef="#ctx0" brushRef="#br0" timeOffset="2513.6">79 36 2617 0 0,'-2'-19'10786'0'0,"2"19"-10669"0"0,0 0-1 0 0,-1 0 1 0 0,1-1 0 0 0,-1 1-1 0 0,1 0 1 0 0,-1 0-1 0 0,1 0 1 0 0,-1-1-1 0 0,1 1 1 0 0,-1 0 0 0 0,1 0-1 0 0,-1 0 1 0 0,1 0-1 0 0,-1 0 1 0 0,1 0 0 0 0,-1 0-1 0 0,1 0 1 0 0,-1 0-1 0 0,1 0 1 0 0,-1 1 0 0 0,0-1-1 0 0,-18 1-211 0 0,-5 4-372 0 0,26-7-1010 0 0,1 0 1 0 0,-1 0 0 0 0,1 0-1 0 0,-1 1 1 0 0,1-1-1 0 0,0 1 1 0 0,-1-1-1 0 0,5 0 1 0 0,-4 1-290 0 0</inkml:trace>
  <inkml:trace contextRef="#ctx0" brushRef="#br0" timeOffset="3135.11">154 40 7754 0 0,'-14'-1'6965'0'0,"12"1"-6908"0"0,1 0 0 0 0,0 0 0 0 0,0 0 0 0 0,0 0 0 0 0,0 0 0 0 0,0 0 0 0 0,0 0 0 0 0,0-1 0 0 0,0 1 0 0 0,0 0 0 0 0,-1-1 0 0 0,1 1 0 0 0,0 0 0 0 0,0-1 0 0 0,0 1 0 0 0,1-1 0 0 0,-2 0 0 0 0,2 1-19 0 0,-2-3 124 0 0,-2-9-2721 0 0,4 11 1938 0 0,-1 1 1 0 0,1-1-1 0 0,0 0 0 0 0,0 0 0 0 0,0 0 0 0 0,0 0 0 0 0,0 0 0 0 0,0 0 0 0 0,0 0 0 0 0,0 0 0 0 0,1 0 0 0 0,-1 0 0 0 0,0 0 0 0 0,1-1 0 0 0,1-2-2523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08-07T10:37:43.34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118 31 1864 0 0,'-10'0'163'0'0,"9"0"-99"0"0,0 1-1 0 0,0-1 1 0 0,0 0-1 0 0,0 0 0 0 0,0 0 1 0 0,0-1-1 0 0,0 1 1 0 0,0 0-1 0 0,0 0 0 0 0,0 0 1 0 0,0-1-1 0 0,0 1 1 0 0,0-1-1 0 0,0 1 1 0 0,0-1-1 0 0,0 1 0 0 0,0-1 1 0 0,0 1-1 0 0,0-1 1 0 0,0 0-1 0 0,1 0 1 0 0,-1 1-1 0 0,0-1 0 0 0,-1-2 1 0 0,0 1 222 0 0,0 0 0 0 0,-1 0 1 0 0,1 1-1 0 0,-1-1 1 0 0,0 0-1 0 0,0 1 0 0 0,0 0 1 0 0,1-1-1 0 0,-1 1 0 0 0,0 0 1 0 0,-1 0-1 0 0,1 1 0 0 0,0-1 1 0 0,0 1-1 0 0,0 0 0 0 0,0-1 1 0 0,0 1-1 0 0,-1 1 0 0 0,1-1 1 0 0,-5 1-1 0 0,-8 15-450 0 0</inkml:trace>
  <inkml:trace contextRef="#ctx0" brushRef="#br0" timeOffset="674.339">154 96 8042 0 0,'-1'-1'229'0'0,"-1"0"0"0"0,1 0 0 0 0,-1 1 0 0 0,0-1 0 0 0,1 1 0 0 0,-1 0 0 0 0,1-1 0 0 0,-1 1 0 0 0,0 0 0 0 0,1 0 0 0 0,-1 0 0 0 0,1 0 1 0 0,-1 0-1 0 0,0 0 0 0 0,1 1 0 0 0,-1-1 0 0 0,0 0 0 0 0,1 1 0 0 0,-1-1 0 0 0,1 1 0 0 0,-1 0 0 0 0,1-1 0 0 0,-1 1 0 0 0,0 1 0 0 0,-1 0-818 0 0,3-2 531 0 0,0 0 1 0 0,0 0-1 0 0,0-1 1 0 0,0 1-1 0 0,0 0 1 0 0,0 0-1 0 0,0 0 1 0 0,0 0 0 0 0,0-1-1 0 0,0 1 1 0 0,0 0-1 0 0,0 0 1 0 0,0 0-1 0 0,0 0 1 0 0,0 0-1 0 0,-1 0 1 0 0,1-1-1 0 0,0 1 1 0 0,0 0-1 0 0,0 0 1 0 0,0 0-1 0 0,0 0 1 0 0,0 0 0 0 0,-1 0-1 0 0,1 0 1 0 0,0 0-1 0 0,0 0 1 0 0,0 0-1 0 0,0 0 1 0 0,0 0-1 0 0,-1 0 1 0 0,1 0-1 0 0,0-1 1 0 0,0 1-1 0 0,0 0 1 0 0,0 0-1 0 0,0 0 1 0 0,-1 1 0 0 0,1-1-1 0 0,0 0 1 0 0,0 0-1 0 0,0 0 1 0 0,0 0-1 0 0,-1 0 1 0 0,1 0-1 0 0,0 0 1 0 0,0 0-1 0 0,0 0 1 0 0,0 0-1 0 0,0 0 1 0 0,0 0-1 0 0,-1 0 1 0 0,1 1-1 0 0,0-1 1 0 0,0 0 0 0 0,0 0-1 0 0,0 0 1 0 0,0 0-1 0 0,0 0 1 0 0,0 0-1 0 0,0 1 1 0 0,0-1-1 0 0,0 0 1 0 0,-1 0-1 0 0,19-10-7630 0 0,-15 10 6277 0 0</inkml:trace>
</inkml: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15"/>
  <sheetViews>
    <sheetView workbookViewId="0">
      <selection activeCell="B5" sqref="B5"/>
    </sheetView>
  </sheetViews>
  <sheetFormatPr baseColWidth="10" defaultColWidth="8.85546875" defaultRowHeight="15" x14ac:dyDescent="0.25"/>
  <cols>
    <col min="1" max="1" width="6" customWidth="1"/>
    <col min="2" max="2" width="18.85546875" customWidth="1"/>
    <col min="15" max="15" width="11.28515625" customWidth="1"/>
  </cols>
  <sheetData>
    <row r="2" spans="2:16" ht="24" thickBot="1" x14ac:dyDescent="0.4">
      <c r="B2" s="46" t="s">
        <v>0</v>
      </c>
      <c r="C2" s="8" t="s">
        <v>49</v>
      </c>
      <c r="D2" s="5"/>
      <c r="E2" s="5"/>
      <c r="F2" s="5"/>
      <c r="G2" s="5"/>
      <c r="H2" s="5"/>
      <c r="I2" s="5"/>
      <c r="J2" s="5"/>
      <c r="K2" s="5"/>
      <c r="L2" s="6"/>
      <c r="M2" s="6"/>
      <c r="N2" s="171" t="s">
        <v>47</v>
      </c>
      <c r="O2" s="47">
        <f ca="1">TODAY()</f>
        <v>45793</v>
      </c>
    </row>
    <row r="3" spans="2:16" ht="15.75" thickBot="1" x14ac:dyDescent="0.3">
      <c r="O3" t="s">
        <v>48</v>
      </c>
      <c r="P3" s="159">
        <v>0.7</v>
      </c>
    </row>
    <row r="4" spans="2:16" ht="35.1" customHeight="1" thickBot="1" x14ac:dyDescent="0.3">
      <c r="D4" s="172" t="s">
        <v>3</v>
      </c>
      <c r="E4" s="173"/>
      <c r="F4" s="174"/>
      <c r="G4" s="175" t="s">
        <v>4</v>
      </c>
      <c r="H4" s="176"/>
      <c r="I4" s="177"/>
      <c r="J4" s="178" t="s">
        <v>5</v>
      </c>
      <c r="K4" s="179"/>
      <c r="L4" s="180"/>
      <c r="M4" s="181" t="s">
        <v>6</v>
      </c>
      <c r="N4" s="182"/>
      <c r="O4" s="183"/>
    </row>
    <row r="5" spans="2:16" ht="16.5" thickBot="1" x14ac:dyDescent="0.3">
      <c r="B5" s="4" t="s">
        <v>33</v>
      </c>
      <c r="C5" s="25" t="s">
        <v>22</v>
      </c>
      <c r="D5" s="26">
        <f>'DBSV 3D Waldrunde 28'!J34</f>
        <v>595</v>
      </c>
      <c r="E5" s="26">
        <f>'DBSV 3D Waldrunde 28'!K34</f>
        <v>595</v>
      </c>
      <c r="F5" s="27">
        <f>'DBSV 3D Waldrunde 28'!L34</f>
        <v>1</v>
      </c>
      <c r="G5" s="28">
        <f>'DBSV 3D Waldrunde 28'!M34</f>
        <v>700</v>
      </c>
      <c r="H5" s="28">
        <f>'DBSV 3D Waldrunde 28'!N34</f>
        <v>700</v>
      </c>
      <c r="I5" s="29">
        <f>'DBSV 3D Waldrunde 28'!O34</f>
        <v>1</v>
      </c>
      <c r="J5" s="30">
        <f>'DBSV 3D Waldrunde 28'!P34</f>
        <v>910</v>
      </c>
      <c r="K5" s="30">
        <f>'DBSV 3D Waldrunde 28'!Q34</f>
        <v>910</v>
      </c>
      <c r="L5" s="31">
        <f>'DBSV 3D Waldrunde 28'!R34</f>
        <v>1</v>
      </c>
      <c r="M5" s="32">
        <f>'DBSV 3D Waldrunde 28'!S34</f>
        <v>1050</v>
      </c>
      <c r="N5" s="32">
        <f>'DBSV 3D Waldrunde 28'!T34</f>
        <v>1050</v>
      </c>
      <c r="O5" s="33">
        <f>'DBSV 3D Waldrunde 28'!U34</f>
        <v>1</v>
      </c>
    </row>
    <row r="6" spans="2:16" ht="15.75" customHeight="1" x14ac:dyDescent="0.25">
      <c r="C6" s="34" t="s">
        <v>23</v>
      </c>
      <c r="D6" s="35">
        <f>'DBSV 3D Waldrunde 28'!J35</f>
        <v>210</v>
      </c>
      <c r="E6" s="184" t="s">
        <v>31</v>
      </c>
      <c r="F6" s="186" t="s">
        <v>32</v>
      </c>
      <c r="G6" s="25">
        <f>'DBSV 3D Waldrunde 28'!M35</f>
        <v>315</v>
      </c>
      <c r="H6" s="184" t="s">
        <v>31</v>
      </c>
      <c r="I6" s="186" t="s">
        <v>32</v>
      </c>
      <c r="J6" s="25">
        <f>'DBSV 3D Waldrunde 28'!P35</f>
        <v>315</v>
      </c>
      <c r="K6" s="184" t="s">
        <v>31</v>
      </c>
      <c r="L6" s="186" t="s">
        <v>32</v>
      </c>
      <c r="M6" s="25">
        <f>'DBSV 3D Waldrunde 28'!S35</f>
        <v>350</v>
      </c>
      <c r="N6" s="184" t="s">
        <v>31</v>
      </c>
      <c r="O6" s="186" t="s">
        <v>32</v>
      </c>
    </row>
    <row r="7" spans="2:16" ht="29.25" customHeight="1" thickBot="1" x14ac:dyDescent="0.3">
      <c r="C7" s="34" t="s">
        <v>24</v>
      </c>
      <c r="D7" s="36">
        <f>'DBSV 3D Waldrunde 28'!J36</f>
        <v>595</v>
      </c>
      <c r="E7" s="185"/>
      <c r="F7" s="187"/>
      <c r="G7" s="37">
        <f>'DBSV 3D Waldrunde 28'!M36</f>
        <v>700</v>
      </c>
      <c r="H7" s="185"/>
      <c r="I7" s="187"/>
      <c r="J7" s="37">
        <f>'DBSV 3D Waldrunde 28'!P36</f>
        <v>910</v>
      </c>
      <c r="K7" s="185"/>
      <c r="L7" s="187"/>
      <c r="M7" s="37">
        <f>'DBSV 3D Waldrunde 28'!S36</f>
        <v>1050</v>
      </c>
      <c r="N7" s="185"/>
      <c r="O7" s="187"/>
    </row>
    <row r="8" spans="2:16" ht="39" thickBot="1" x14ac:dyDescent="0.3">
      <c r="C8" s="38" t="s">
        <v>25</v>
      </c>
      <c r="D8" s="39">
        <f>'DBSV 3D Waldrunde 28'!J37</f>
        <v>1</v>
      </c>
      <c r="E8" s="40">
        <f>'DBSV 3D Waldrunde 28'!K37</f>
        <v>1</v>
      </c>
      <c r="F8" s="160">
        <f>$P$3*D7</f>
        <v>416.5</v>
      </c>
      <c r="G8" s="41">
        <f>'DBSV 3D Waldrunde 28'!M37</f>
        <v>1</v>
      </c>
      <c r="H8" s="42">
        <f>'DBSV 3D Waldrunde 28'!N37</f>
        <v>1</v>
      </c>
      <c r="I8" s="161">
        <f>G7*P3</f>
        <v>489.99999999999994</v>
      </c>
      <c r="J8" s="44">
        <f>'DBSV 3D Waldrunde 28'!P37</f>
        <v>1</v>
      </c>
      <c r="K8" s="45">
        <f>'DBSV 3D Waldrunde 28'!Q37</f>
        <v>1</v>
      </c>
      <c r="L8" s="160">
        <f>J7*P3</f>
        <v>637</v>
      </c>
      <c r="M8" s="33">
        <f>'DBSV 3D Waldrunde 28'!S37</f>
        <v>1</v>
      </c>
      <c r="N8" s="33">
        <f>'DBSV 3D Waldrunde 28'!T37</f>
        <v>1</v>
      </c>
      <c r="O8" s="160">
        <f>M7*P3</f>
        <v>735</v>
      </c>
    </row>
    <row r="9" spans="2:16" ht="6" customHeight="1" thickBot="1" x14ac:dyDescent="0.3"/>
    <row r="10" spans="2:16" ht="16.5" thickBot="1" x14ac:dyDescent="0.3">
      <c r="B10" s="4" t="s">
        <v>34</v>
      </c>
      <c r="C10" s="25" t="s">
        <v>22</v>
      </c>
      <c r="D10" s="26">
        <f>'DBSV 3D Jagdrunde 28'!J34</f>
        <v>595</v>
      </c>
      <c r="E10" s="26">
        <f>'DBSV 3D Jagdrunde 28'!K34</f>
        <v>595</v>
      </c>
      <c r="F10" s="27">
        <f>'DBSV 3D Jagdrunde 28'!L34</f>
        <v>1</v>
      </c>
      <c r="G10" s="28">
        <f>'DBSV 3D Jagdrunde 28'!M34</f>
        <v>700</v>
      </c>
      <c r="H10" s="28">
        <f>'DBSV 3D Jagdrunde 28'!N34</f>
        <v>700</v>
      </c>
      <c r="I10" s="29">
        <f>'DBSV 3D Jagdrunde 28'!O34</f>
        <v>1</v>
      </c>
      <c r="J10" s="30">
        <f>'DBSV 3D Jagdrunde 28'!P34</f>
        <v>910</v>
      </c>
      <c r="K10" s="30">
        <f>'DBSV 3D Jagdrunde 28'!Q34</f>
        <v>910</v>
      </c>
      <c r="L10" s="31">
        <f>'DBSV 3D Jagdrunde 28'!R34</f>
        <v>1</v>
      </c>
      <c r="M10" s="32">
        <f>'DBSV 3D Jagdrunde 28'!S34</f>
        <v>1050</v>
      </c>
      <c r="N10" s="32">
        <f>'DBSV 3D Jagdrunde 28'!T34</f>
        <v>1050</v>
      </c>
      <c r="O10" s="33">
        <f>'DBSV 3D Jagdrunde 28'!U34</f>
        <v>1</v>
      </c>
    </row>
    <row r="11" spans="2:16" ht="15.75" customHeight="1" x14ac:dyDescent="0.25">
      <c r="C11" s="34" t="s">
        <v>23</v>
      </c>
      <c r="D11" s="35">
        <f>'DBSV 3D Jagdrunde 28'!J35</f>
        <v>210</v>
      </c>
      <c r="E11" s="184" t="s">
        <v>31</v>
      </c>
      <c r="F11" s="186" t="s">
        <v>32</v>
      </c>
      <c r="G11" s="25">
        <f>'DBSV 3D Jagdrunde 28'!M35</f>
        <v>315</v>
      </c>
      <c r="H11" s="184" t="s">
        <v>31</v>
      </c>
      <c r="I11" s="186" t="s">
        <v>32</v>
      </c>
      <c r="J11" s="25">
        <f>'DBSV 3D Jagdrunde 28'!P35</f>
        <v>315</v>
      </c>
      <c r="K11" s="184" t="s">
        <v>31</v>
      </c>
      <c r="L11" s="186" t="s">
        <v>32</v>
      </c>
      <c r="M11" s="25">
        <f>'DBSV 3D Jagdrunde 28'!S35</f>
        <v>350</v>
      </c>
      <c r="N11" s="184" t="s">
        <v>31</v>
      </c>
      <c r="O11" s="186" t="s">
        <v>32</v>
      </c>
    </row>
    <row r="12" spans="2:16" ht="31.5" customHeight="1" thickBot="1" x14ac:dyDescent="0.3">
      <c r="C12" s="34" t="s">
        <v>24</v>
      </c>
      <c r="D12" s="36">
        <f>'DBSV 3D Jagdrunde 28'!J36</f>
        <v>595</v>
      </c>
      <c r="E12" s="185"/>
      <c r="F12" s="187"/>
      <c r="G12" s="37">
        <f>'DBSV 3D Jagdrunde 28'!M36</f>
        <v>700</v>
      </c>
      <c r="H12" s="185"/>
      <c r="I12" s="187"/>
      <c r="J12" s="37">
        <f>'DBSV 3D Jagdrunde 28'!P36</f>
        <v>910</v>
      </c>
      <c r="K12" s="185"/>
      <c r="L12" s="187"/>
      <c r="M12" s="37">
        <f>'DBSV 3D Jagdrunde 28'!S36</f>
        <v>1050</v>
      </c>
      <c r="N12" s="185"/>
      <c r="O12" s="187"/>
    </row>
    <row r="13" spans="2:16" ht="39" thickBot="1" x14ac:dyDescent="0.3">
      <c r="C13" s="38" t="s">
        <v>25</v>
      </c>
      <c r="D13" s="39">
        <f>'DBSV 3D Jagdrunde 28'!J37</f>
        <v>1</v>
      </c>
      <c r="E13" s="40">
        <f>E10/D12</f>
        <v>1</v>
      </c>
      <c r="F13" s="160">
        <f>D12*P3</f>
        <v>416.5</v>
      </c>
      <c r="G13" s="41">
        <f>'DBSV 3D Jagdrunde 28'!M37</f>
        <v>1</v>
      </c>
      <c r="H13" s="42">
        <f>H10/G12</f>
        <v>1</v>
      </c>
      <c r="I13" s="160">
        <f>G12*P3</f>
        <v>489.99999999999994</v>
      </c>
      <c r="J13" s="44">
        <f>'DBSV 3D Jagdrunde 28'!P37</f>
        <v>1</v>
      </c>
      <c r="K13" s="45">
        <f>K10/J12</f>
        <v>1</v>
      </c>
      <c r="L13" s="160">
        <f>J12*P3</f>
        <v>637</v>
      </c>
      <c r="M13" s="162">
        <f>'DBSV 3D Jagdrunde 28'!S37</f>
        <v>1</v>
      </c>
      <c r="N13" s="33">
        <f>N10/M12</f>
        <v>1</v>
      </c>
      <c r="O13" s="160">
        <f>M12*P3</f>
        <v>735</v>
      </c>
    </row>
    <row r="14" spans="2:16" ht="15.75" thickBot="1" x14ac:dyDescent="0.3"/>
    <row r="15" spans="2:16" ht="30" customHeight="1" thickBot="1" x14ac:dyDescent="0.3">
      <c r="K15" s="163"/>
      <c r="L15" s="188" t="s">
        <v>44</v>
      </c>
      <c r="M15" s="189"/>
      <c r="N15" s="189"/>
      <c r="O15" s="189"/>
    </row>
  </sheetData>
  <sheetProtection algorithmName="SHA-512" hashValue="WxjzmvykTCY5y8rvQ8LVP3nPw8CTnEH82qGt4mUnHeXIirw/ijUwcyvB7l3dxr5hecUsTZU0bIhp8izS4Arr4g==" saltValue="697JexpvwetHNk338qQeDA==" spinCount="100000" sheet="1" objects="1" scenarios="1" selectLockedCells="1"/>
  <mergeCells count="21">
    <mergeCell ref="L15:O15"/>
    <mergeCell ref="L11:L12"/>
    <mergeCell ref="N11:N12"/>
    <mergeCell ref="O11:O12"/>
    <mergeCell ref="E6:E7"/>
    <mergeCell ref="F6:F7"/>
    <mergeCell ref="H6:H7"/>
    <mergeCell ref="I6:I7"/>
    <mergeCell ref="K6:K7"/>
    <mergeCell ref="L6:L7"/>
    <mergeCell ref="E11:E12"/>
    <mergeCell ref="F11:F12"/>
    <mergeCell ref="H11:H12"/>
    <mergeCell ref="I11:I12"/>
    <mergeCell ref="K11:K12"/>
    <mergeCell ref="D4:F4"/>
    <mergeCell ref="G4:I4"/>
    <mergeCell ref="J4:L4"/>
    <mergeCell ref="M4:O4"/>
    <mergeCell ref="N6:N7"/>
    <mergeCell ref="O6:O7"/>
  </mergeCells>
  <conditionalFormatting sqref="D8:E8">
    <cfRule type="dataBar" priority="60">
      <dataBar>
        <cfvo type="num" val="0"/>
        <cfvo type="num" val="1"/>
        <color rgb="FF92D050"/>
      </dataBar>
    </cfRule>
    <cfRule type="cellIs" dxfId="44" priority="59" stopIfTrue="1" operator="between">
      <formula>1.001</formula>
      <formula>100</formula>
    </cfRule>
  </conditionalFormatting>
  <conditionalFormatting sqref="D13:E13">
    <cfRule type="cellIs" dxfId="43" priority="43" stopIfTrue="1" operator="between">
      <formula>1.001</formula>
      <formula>100</formula>
    </cfRule>
    <cfRule type="dataBar" priority="44">
      <dataBar>
        <cfvo type="num" val="0"/>
        <cfvo type="num" val="1"/>
        <color rgb="FF92D050"/>
      </dataBar>
    </cfRule>
  </conditionalFormatting>
  <conditionalFormatting sqref="E13 H13 K13 N13">
    <cfRule type="cellIs" dxfId="42" priority="93" stopIfTrue="1" operator="between">
      <formula>1.001</formula>
      <formula>100</formula>
    </cfRule>
  </conditionalFormatting>
  <conditionalFormatting sqref="E13">
    <cfRule type="dataBar" priority="92">
      <dataBar>
        <cfvo type="num" val="0"/>
        <cfvo type="num" val="1"/>
        <color rgb="FF92D050"/>
      </dataBar>
    </cfRule>
    <cfRule type="cellIs" dxfId="41" priority="91" stopIfTrue="1" operator="between">
      <formula>1.001</formula>
      <formula>100</formula>
    </cfRule>
  </conditionalFormatting>
  <conditionalFormatting sqref="F5 I5 L5 O5">
    <cfRule type="cellIs" dxfId="40" priority="19" stopIfTrue="1" operator="between">
      <formula>1.001</formula>
      <formula>100</formula>
    </cfRule>
  </conditionalFormatting>
  <conditionalFormatting sqref="F5">
    <cfRule type="dataBar" priority="68">
      <dataBar>
        <cfvo type="num" val="0"/>
        <cfvo type="num" val="1"/>
        <color rgb="FF92D050"/>
      </dataBar>
    </cfRule>
    <cfRule type="cellIs" dxfId="39" priority="67" stopIfTrue="1" operator="between">
      <formula>1.001</formula>
      <formula>100</formula>
    </cfRule>
    <cfRule type="dataBar" priority="52">
      <dataBar>
        <cfvo type="num" val="0"/>
        <cfvo type="num" val="1"/>
        <color rgb="FF92D050"/>
      </dataBar>
    </cfRule>
    <cfRule type="cellIs" dxfId="38" priority="51" stopIfTrue="1" operator="between">
      <formula>1.001</formula>
      <formula>100</formula>
    </cfRule>
  </conditionalFormatting>
  <conditionalFormatting sqref="F10 I10 L10 O10">
    <cfRule type="cellIs" dxfId="37" priority="1" stopIfTrue="1" operator="between">
      <formula>1.001</formula>
      <formula>100</formula>
    </cfRule>
  </conditionalFormatting>
  <conditionalFormatting sqref="F10">
    <cfRule type="cellIs" dxfId="36" priority="33" stopIfTrue="1" operator="between">
      <formula>1.001</formula>
      <formula>100</formula>
    </cfRule>
    <cfRule type="dataBar" priority="34">
      <dataBar>
        <cfvo type="num" val="0"/>
        <cfvo type="num" val="1"/>
        <color rgb="FF92D050"/>
      </dataBar>
    </cfRule>
    <cfRule type="cellIs" dxfId="35" priority="35" stopIfTrue="1" operator="between">
      <formula>1.001</formula>
      <formula>100</formula>
    </cfRule>
    <cfRule type="dataBar" priority="36">
      <dataBar>
        <cfvo type="num" val="0"/>
        <cfvo type="num" val="1"/>
        <color rgb="FF92D050"/>
      </dataBar>
    </cfRule>
    <cfRule type="dataBar" priority="18">
      <dataBar>
        <cfvo type="num" val="0"/>
        <cfvo type="num" val="1"/>
        <color rgb="FF92D050"/>
      </dataBar>
    </cfRule>
    <cfRule type="dataBar" priority="14">
      <dataBar>
        <cfvo type="num" val="0"/>
        <cfvo type="num" val="1"/>
        <color rgb="FF92D050"/>
      </dataBar>
    </cfRule>
    <cfRule type="cellIs" dxfId="34" priority="13" stopIfTrue="1" operator="between">
      <formula>1.001</formula>
      <formula>100</formula>
    </cfRule>
    <cfRule type="cellIs" dxfId="33" priority="17" stopIfTrue="1" operator="between">
      <formula>1.001</formula>
      <formula>100</formula>
    </cfRule>
  </conditionalFormatting>
  <conditionalFormatting sqref="G8:H8">
    <cfRule type="dataBar" priority="58">
      <dataBar>
        <cfvo type="num" val="0"/>
        <cfvo type="num" val="1"/>
        <color rgb="FF92D050"/>
      </dataBar>
    </cfRule>
    <cfRule type="cellIs" dxfId="32" priority="57" stopIfTrue="1" operator="between">
      <formula>1.001</formula>
      <formula>100</formula>
    </cfRule>
  </conditionalFormatting>
  <conditionalFormatting sqref="G13:H13">
    <cfRule type="dataBar" priority="42">
      <dataBar>
        <cfvo type="num" val="0"/>
        <cfvo type="num" val="1"/>
        <color rgb="FF92D050"/>
      </dataBar>
    </cfRule>
    <cfRule type="cellIs" dxfId="31" priority="41" stopIfTrue="1" operator="between">
      <formula>1.001</formula>
      <formula>100</formula>
    </cfRule>
  </conditionalFormatting>
  <conditionalFormatting sqref="H13">
    <cfRule type="dataBar" priority="90">
      <dataBar>
        <cfvo type="num" val="0"/>
        <cfvo type="num" val="1"/>
        <color rgb="FF92D050"/>
      </dataBar>
    </cfRule>
    <cfRule type="cellIs" dxfId="30" priority="89" stopIfTrue="1" operator="between">
      <formula>1.001</formula>
      <formula>100</formula>
    </cfRule>
  </conditionalFormatting>
  <conditionalFormatting sqref="F5 I5 L5 O5">
    <cfRule type="dataBar" priority="20">
      <dataBar>
        <cfvo type="num" val="0"/>
        <cfvo type="num" val="1"/>
        <color rgb="FF92D050"/>
      </dataBar>
    </cfRule>
  </conditionalFormatting>
  <conditionalFormatting sqref="I5">
    <cfRule type="cellIs" dxfId="29" priority="65" stopIfTrue="1" operator="between">
      <formula>1.001</formula>
      <formula>100</formula>
    </cfRule>
    <cfRule type="dataBar" priority="66">
      <dataBar>
        <cfvo type="num" val="0"/>
        <cfvo type="num" val="1"/>
        <color rgb="FF92D050"/>
      </dataBar>
    </cfRule>
    <cfRule type="dataBar" priority="50">
      <dataBar>
        <cfvo type="num" val="0"/>
        <cfvo type="num" val="1"/>
        <color rgb="FF92D050"/>
      </dataBar>
    </cfRule>
    <cfRule type="cellIs" dxfId="28" priority="49" stopIfTrue="1" operator="between">
      <formula>1.001</formula>
      <formula>100</formula>
    </cfRule>
  </conditionalFormatting>
  <conditionalFormatting sqref="F10 I10 L10 O10">
    <cfRule type="dataBar" priority="2">
      <dataBar>
        <cfvo type="num" val="0"/>
        <cfvo type="num" val="1"/>
        <color rgb="FF92D050"/>
      </dataBar>
    </cfRule>
  </conditionalFormatting>
  <conditionalFormatting sqref="I10">
    <cfRule type="dataBar" priority="6">
      <dataBar>
        <cfvo type="num" val="0"/>
        <cfvo type="num" val="1"/>
        <color rgb="FF92D050"/>
      </dataBar>
    </cfRule>
    <cfRule type="cellIs" dxfId="27" priority="11" stopIfTrue="1" operator="between">
      <formula>1.001</formula>
      <formula>100</formula>
    </cfRule>
    <cfRule type="dataBar" priority="12">
      <dataBar>
        <cfvo type="num" val="0"/>
        <cfvo type="num" val="1"/>
        <color rgb="FF92D050"/>
      </dataBar>
    </cfRule>
    <cfRule type="cellIs" dxfId="26" priority="29" stopIfTrue="1" operator="between">
      <formula>1.001</formula>
      <formula>100</formula>
    </cfRule>
    <cfRule type="dataBar" priority="30">
      <dataBar>
        <cfvo type="num" val="0"/>
        <cfvo type="num" val="1"/>
        <color rgb="FF92D050"/>
      </dataBar>
    </cfRule>
    <cfRule type="dataBar" priority="32">
      <dataBar>
        <cfvo type="num" val="0"/>
        <cfvo type="num" val="1"/>
        <color rgb="FF92D050"/>
      </dataBar>
    </cfRule>
    <cfRule type="cellIs" dxfId="25" priority="31" stopIfTrue="1" operator="between">
      <formula>1.001</formula>
      <formula>100</formula>
    </cfRule>
    <cfRule type="cellIs" dxfId="24" priority="5" stopIfTrue="1" operator="between">
      <formula>1.001</formula>
      <formula>100</formula>
    </cfRule>
  </conditionalFormatting>
  <conditionalFormatting sqref="J8:K8">
    <cfRule type="cellIs" dxfId="23" priority="55" stopIfTrue="1" operator="between">
      <formula>1.001</formula>
      <formula>100</formula>
    </cfRule>
    <cfRule type="dataBar" priority="56">
      <dataBar>
        <cfvo type="num" val="0"/>
        <cfvo type="num" val="1"/>
        <color rgb="FF92D050"/>
      </dataBar>
    </cfRule>
  </conditionalFormatting>
  <conditionalFormatting sqref="J13:K13">
    <cfRule type="dataBar" priority="40">
      <dataBar>
        <cfvo type="num" val="0"/>
        <cfvo type="num" val="1"/>
        <color rgb="FF92D050"/>
      </dataBar>
    </cfRule>
    <cfRule type="cellIs" dxfId="22" priority="39" stopIfTrue="1" operator="between">
      <formula>1.001</formula>
      <formula>100</formula>
    </cfRule>
  </conditionalFormatting>
  <conditionalFormatting sqref="E13 K13 H13 N13">
    <cfRule type="dataBar" priority="94">
      <dataBar>
        <cfvo type="num" val="0"/>
        <cfvo type="num" val="1"/>
        <color rgb="FF92D050"/>
      </dataBar>
    </cfRule>
  </conditionalFormatting>
  <conditionalFormatting sqref="K13">
    <cfRule type="cellIs" dxfId="21" priority="87" stopIfTrue="1" operator="between">
      <formula>1.001</formula>
      <formula>100</formula>
    </cfRule>
    <cfRule type="dataBar" priority="88">
      <dataBar>
        <cfvo type="num" val="0"/>
        <cfvo type="num" val="1"/>
        <color rgb="FF92D050"/>
      </dataBar>
    </cfRule>
  </conditionalFormatting>
  <conditionalFormatting sqref="L5">
    <cfRule type="cellIs" dxfId="20" priority="47" stopIfTrue="1" operator="between">
      <formula>1.001</formula>
      <formula>100</formula>
    </cfRule>
    <cfRule type="dataBar" priority="48">
      <dataBar>
        <cfvo type="num" val="0"/>
        <cfvo type="num" val="1"/>
        <color rgb="FF92D050"/>
      </dataBar>
    </cfRule>
    <cfRule type="dataBar" priority="64">
      <dataBar>
        <cfvo type="num" val="0"/>
        <cfvo type="num" val="1"/>
        <color rgb="FF92D050"/>
      </dataBar>
    </cfRule>
    <cfRule type="cellIs" dxfId="19" priority="63" stopIfTrue="1" operator="between">
      <formula>1.001</formula>
      <formula>100</formula>
    </cfRule>
  </conditionalFormatting>
  <conditionalFormatting sqref="L10">
    <cfRule type="dataBar" priority="28">
      <dataBar>
        <cfvo type="num" val="0"/>
        <cfvo type="num" val="1"/>
        <color rgb="FF92D050"/>
      </dataBar>
    </cfRule>
    <cfRule type="cellIs" dxfId="18" priority="15" stopIfTrue="1" operator="between">
      <formula>1.001</formula>
      <formula>100</formula>
    </cfRule>
    <cfRule type="dataBar" priority="16">
      <dataBar>
        <cfvo type="num" val="0"/>
        <cfvo type="num" val="1"/>
        <color rgb="FF92D050"/>
      </dataBar>
    </cfRule>
    <cfRule type="cellIs" dxfId="17" priority="27" stopIfTrue="1" operator="between">
      <formula>1.001</formula>
      <formula>100</formula>
    </cfRule>
    <cfRule type="dataBar" priority="26">
      <dataBar>
        <cfvo type="num" val="0"/>
        <cfvo type="num" val="1"/>
        <color rgb="FF92D050"/>
      </dataBar>
    </cfRule>
    <cfRule type="cellIs" dxfId="16" priority="25" stopIfTrue="1" operator="between">
      <formula>1.001</formula>
      <formula>100</formula>
    </cfRule>
    <cfRule type="dataBar" priority="10">
      <dataBar>
        <cfvo type="num" val="0"/>
        <cfvo type="num" val="1"/>
        <color rgb="FF92D050"/>
      </dataBar>
    </cfRule>
    <cfRule type="cellIs" dxfId="15" priority="9" stopIfTrue="1" operator="between">
      <formula>1.001</formula>
      <formula>100</formula>
    </cfRule>
  </conditionalFormatting>
  <conditionalFormatting sqref="M8:N8">
    <cfRule type="cellIs" dxfId="14" priority="53" stopIfTrue="1" operator="between">
      <formula>1.001</formula>
      <formula>100</formula>
    </cfRule>
    <cfRule type="dataBar" priority="54">
      <dataBar>
        <cfvo type="num" val="0"/>
        <cfvo type="num" val="1"/>
        <color rgb="FF92D050"/>
      </dataBar>
    </cfRule>
  </conditionalFormatting>
  <conditionalFormatting sqref="M13:N13">
    <cfRule type="dataBar" priority="38">
      <dataBar>
        <cfvo type="num" val="0"/>
        <cfvo type="num" val="1"/>
        <color rgb="FF92D050"/>
      </dataBar>
    </cfRule>
    <cfRule type="cellIs" dxfId="13" priority="37" stopIfTrue="1" operator="between">
      <formula>1.001</formula>
      <formula>100</formula>
    </cfRule>
  </conditionalFormatting>
  <conditionalFormatting sqref="N13">
    <cfRule type="dataBar" priority="86">
      <dataBar>
        <cfvo type="num" val="0"/>
        <cfvo type="num" val="1"/>
        <color rgb="FF92D050"/>
      </dataBar>
    </cfRule>
    <cfRule type="cellIs" dxfId="12" priority="85" stopIfTrue="1" operator="between">
      <formula>1.001</formula>
      <formula>100</formula>
    </cfRule>
  </conditionalFormatting>
  <conditionalFormatting sqref="O5">
    <cfRule type="cellIs" dxfId="11" priority="45" stopIfTrue="1" operator="between">
      <formula>1.001</formula>
      <formula>100</formula>
    </cfRule>
    <cfRule type="cellIs" dxfId="10" priority="61" stopIfTrue="1" operator="between">
      <formula>1.001</formula>
      <formula>100</formula>
    </cfRule>
    <cfRule type="dataBar" priority="62">
      <dataBar>
        <cfvo type="num" val="0"/>
        <cfvo type="num" val="1"/>
        <color rgb="FF92D050"/>
      </dataBar>
    </cfRule>
    <cfRule type="dataBar" priority="46">
      <dataBar>
        <cfvo type="num" val="0"/>
        <cfvo type="num" val="1"/>
        <color rgb="FF92D050"/>
      </dataBar>
    </cfRule>
  </conditionalFormatting>
  <conditionalFormatting sqref="O10">
    <cfRule type="dataBar" priority="22">
      <dataBar>
        <cfvo type="num" val="0"/>
        <cfvo type="num" val="1"/>
        <color rgb="FF92D050"/>
      </dataBar>
    </cfRule>
    <cfRule type="cellIs" dxfId="9" priority="23" stopIfTrue="1" operator="between">
      <formula>1.001</formula>
      <formula>100</formula>
    </cfRule>
    <cfRule type="dataBar" priority="24">
      <dataBar>
        <cfvo type="num" val="0"/>
        <cfvo type="num" val="1"/>
        <color rgb="FF92D050"/>
      </dataBar>
    </cfRule>
    <cfRule type="dataBar" priority="8">
      <dataBar>
        <cfvo type="num" val="0"/>
        <cfvo type="num" val="1"/>
        <color rgb="FF92D050"/>
      </dataBar>
    </cfRule>
    <cfRule type="cellIs" dxfId="8" priority="7" stopIfTrue="1" operator="between">
      <formula>1.001</formula>
      <formula>100</formula>
    </cfRule>
    <cfRule type="dataBar" priority="4">
      <dataBar>
        <cfvo type="num" val="0"/>
        <cfvo type="num" val="1"/>
        <color rgb="FF92D050"/>
      </dataBar>
    </cfRule>
    <cfRule type="cellIs" dxfId="7" priority="3" stopIfTrue="1" operator="between">
      <formula>1.001</formula>
      <formula>100</formula>
    </cfRule>
    <cfRule type="cellIs" dxfId="6" priority="21" stopIfTrue="1" operator="between">
      <formula>1.001</formula>
      <formula>100</formula>
    </cfRule>
  </conditionalFormatting>
  <pageMargins left="0.25" right="0.25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51"/>
  <sheetViews>
    <sheetView tabSelected="1" zoomScaleNormal="100" workbookViewId="0">
      <pane ySplit="5" topLeftCell="A6" activePane="bottomLeft" state="frozen"/>
      <selection pane="bottomLeft" activeCell="J6" sqref="J6:K9"/>
    </sheetView>
  </sheetViews>
  <sheetFormatPr baseColWidth="10" defaultColWidth="9" defaultRowHeight="12.75" x14ac:dyDescent="0.2"/>
  <cols>
    <col min="1" max="1" width="5.42578125" style="1" customWidth="1"/>
    <col min="2" max="2" width="4.42578125" style="2" customWidth="1"/>
    <col min="3" max="3" width="10.42578125" style="2" customWidth="1"/>
    <col min="4" max="6" width="4.42578125" style="2" customWidth="1"/>
    <col min="7" max="7" width="4.140625" style="2" customWidth="1"/>
    <col min="8" max="8" width="8.42578125" style="2" customWidth="1"/>
    <col min="9" max="9" width="9" style="2" customWidth="1"/>
    <col min="10" max="11" width="8.140625" style="2" customWidth="1"/>
    <col min="12" max="12" width="9.28515625" style="2" customWidth="1"/>
    <col min="13" max="14" width="8.140625" style="2" customWidth="1"/>
    <col min="15" max="15" width="9.28515625" style="2" customWidth="1"/>
    <col min="16" max="17" width="8.28515625" style="2" customWidth="1"/>
    <col min="18" max="18" width="9.28515625" style="2" customWidth="1"/>
    <col min="19" max="20" width="8.140625" style="2" customWidth="1"/>
    <col min="21" max="21" width="9.28515625" style="2" customWidth="1"/>
    <col min="22" max="22" width="6" style="2" customWidth="1"/>
    <col min="23" max="27" width="5.7109375" style="2" customWidth="1"/>
    <col min="28" max="32" width="5.7109375" style="1" customWidth="1"/>
    <col min="33" max="16384" width="9" style="1"/>
  </cols>
  <sheetData>
    <row r="1" spans="2:27" ht="30" customHeight="1" thickBot="1" x14ac:dyDescent="0.4">
      <c r="B1" s="7" t="s">
        <v>0</v>
      </c>
      <c r="C1" s="46"/>
      <c r="D1" s="46"/>
      <c r="E1" s="48" t="str">
        <f>'Ergebnisvergleich 28'!C2</f>
        <v>3D 2025</v>
      </c>
      <c r="F1" s="49"/>
      <c r="G1" s="49"/>
      <c r="H1" s="49"/>
      <c r="I1" s="49"/>
      <c r="J1" s="49"/>
      <c r="K1" s="49"/>
      <c r="L1" s="49"/>
      <c r="M1" s="49"/>
      <c r="N1" s="50"/>
      <c r="O1" s="50"/>
      <c r="P1" s="50"/>
      <c r="Q1" s="50"/>
      <c r="R1" s="50"/>
      <c r="S1" s="50"/>
      <c r="T1" s="50"/>
      <c r="U1" s="50"/>
      <c r="V1" s="224" t="str">
        <f>'Ergebnisvergleich 28'!N2</f>
        <v xml:space="preserve">241205-1. HL </v>
      </c>
      <c r="W1" s="224"/>
      <c r="X1" s="223">
        <f ca="1">TODAY()</f>
        <v>45793</v>
      </c>
      <c r="Y1" s="223"/>
    </row>
    <row r="2" spans="2:27" ht="11.25" customHeight="1" x14ac:dyDescent="0.2">
      <c r="B2" s="11"/>
      <c r="C2" s="51"/>
      <c r="D2" s="51"/>
      <c r="E2" s="51"/>
      <c r="F2" s="51"/>
      <c r="G2" s="51"/>
      <c r="H2" s="51"/>
      <c r="I2" s="52"/>
      <c r="K2" s="52"/>
      <c r="L2" s="52"/>
      <c r="M2" s="52"/>
      <c r="N2" s="52"/>
      <c r="O2" s="52"/>
    </row>
    <row r="3" spans="2:27" ht="15.75" customHeight="1" thickBot="1" x14ac:dyDescent="0.25">
      <c r="B3" s="11"/>
      <c r="C3" s="11" t="s">
        <v>35</v>
      </c>
      <c r="D3" s="51"/>
      <c r="E3" s="51"/>
      <c r="F3" s="51"/>
      <c r="G3" s="52"/>
      <c r="H3" s="52"/>
      <c r="I3" s="52"/>
      <c r="J3" s="52"/>
      <c r="K3" s="52"/>
      <c r="L3" s="52"/>
      <c r="M3" s="52"/>
      <c r="N3" s="52"/>
      <c r="O3" s="52"/>
    </row>
    <row r="4" spans="2:27" ht="32.25" customHeight="1" thickBot="1" x14ac:dyDescent="0.25">
      <c r="B4" s="12"/>
      <c r="C4" s="53"/>
      <c r="D4" s="53"/>
      <c r="E4" s="53"/>
      <c r="F4" s="53"/>
      <c r="G4" s="53"/>
      <c r="H4" s="53"/>
      <c r="I4" s="53"/>
      <c r="J4" s="192" t="s">
        <v>3</v>
      </c>
      <c r="K4" s="193"/>
      <c r="L4" s="194"/>
      <c r="M4" s="195" t="s">
        <v>4</v>
      </c>
      <c r="N4" s="196"/>
      <c r="O4" s="197"/>
      <c r="P4" s="198" t="s">
        <v>5</v>
      </c>
      <c r="Q4" s="199"/>
      <c r="R4" s="200"/>
      <c r="S4" s="201" t="s">
        <v>6</v>
      </c>
      <c r="T4" s="202"/>
      <c r="U4" s="203"/>
      <c r="V4" s="204" t="s">
        <v>26</v>
      </c>
      <c r="W4" s="205"/>
      <c r="X4" s="205"/>
      <c r="Y4" s="206"/>
      <c r="Z4" s="164">
        <f>'Ergebnisvergleich 28'!P3</f>
        <v>0.7</v>
      </c>
      <c r="AA4" s="1"/>
    </row>
    <row r="5" spans="2:27" ht="36.950000000000003" customHeight="1" x14ac:dyDescent="0.2">
      <c r="B5" s="13" t="s">
        <v>15</v>
      </c>
      <c r="C5" s="207" t="s">
        <v>1</v>
      </c>
      <c r="D5" s="207"/>
      <c r="E5" s="207"/>
      <c r="F5" s="207"/>
      <c r="G5" s="208"/>
      <c r="H5" s="55" t="s">
        <v>37</v>
      </c>
      <c r="I5" s="54" t="s">
        <v>11</v>
      </c>
      <c r="J5" s="56" t="s">
        <v>12</v>
      </c>
      <c r="K5" s="57" t="s">
        <v>13</v>
      </c>
      <c r="L5" s="58" t="s">
        <v>14</v>
      </c>
      <c r="M5" s="59" t="s">
        <v>12</v>
      </c>
      <c r="N5" s="60" t="s">
        <v>13</v>
      </c>
      <c r="O5" s="61" t="s">
        <v>14</v>
      </c>
      <c r="P5" s="62" t="s">
        <v>12</v>
      </c>
      <c r="Q5" s="62" t="s">
        <v>13</v>
      </c>
      <c r="R5" s="62" t="s">
        <v>14</v>
      </c>
      <c r="S5" s="63" t="s">
        <v>12</v>
      </c>
      <c r="T5" s="63" t="s">
        <v>13</v>
      </c>
      <c r="U5" s="64" t="s">
        <v>14</v>
      </c>
      <c r="V5" s="65" t="s">
        <v>27</v>
      </c>
      <c r="W5" s="66" t="s">
        <v>28</v>
      </c>
      <c r="X5" s="67" t="s">
        <v>30</v>
      </c>
      <c r="Y5" s="68" t="s">
        <v>29</v>
      </c>
      <c r="Z5" s="1"/>
      <c r="AA5" s="1"/>
    </row>
    <row r="6" spans="2:27" ht="20.100000000000001" customHeight="1" x14ac:dyDescent="0.2">
      <c r="B6" s="14">
        <v>1</v>
      </c>
      <c r="C6" s="209" t="s">
        <v>50</v>
      </c>
      <c r="D6" s="209"/>
      <c r="E6" s="209"/>
      <c r="F6" s="209"/>
      <c r="G6" s="210"/>
      <c r="H6" s="15">
        <v>105</v>
      </c>
      <c r="I6" s="69">
        <f t="shared" ref="I6:I30" si="0">IF(H6&lt;$H$45,4,(IF(H6&lt;$H$44,3,(IF(H6&lt;$H$43,2,(IF(H6&gt;$H$42,1,99)))))))</f>
        <v>4</v>
      </c>
      <c r="J6" s="16">
        <v>10</v>
      </c>
      <c r="K6" s="16">
        <v>0</v>
      </c>
      <c r="L6" s="70">
        <f>IF(I6=1,(J6-$J$42)/$L$42,(IF(I6=2,(J6-$J$43)/$L$43,(IF(I6=3,(J6-$J$44)/$L$44,(IF(I6=4,(J6-$J$45)/$L$45,99)))))))*V6</f>
        <v>1</v>
      </c>
      <c r="M6" s="17">
        <v>15</v>
      </c>
      <c r="N6" s="17">
        <v>0</v>
      </c>
      <c r="O6" s="71">
        <f>IF(I6=1,(M6-$M$42)/$O$42,(IF(I6=2,(M6-$M$43)/$O$43,(IF(I6=3,(M6-$M$44)/$O$44,(IF(I6=4,(M6-$M$45)/$O$45,99)))))))*W6</f>
        <v>1</v>
      </c>
      <c r="P6" s="18">
        <v>15</v>
      </c>
      <c r="Q6" s="18">
        <v>0</v>
      </c>
      <c r="R6" s="72">
        <f>IF(I6=1,(P6-$P$42)/$R$42,(IF(I6=2,(P6-$P$43)/$R$43,(IF(I6=3,(P6-$P$44)/$R$44,(IF(I6=4,(P6-$P$45)/$R$45,99)))))))*X6</f>
        <v>1</v>
      </c>
      <c r="S6" s="19">
        <v>15</v>
      </c>
      <c r="T6" s="19">
        <v>0</v>
      </c>
      <c r="U6" s="73">
        <f>IF(I6=1,(S6-$S$42)/$U$42,(IF(I6=2,(S6-$S$43)/$U$43,(IF(I6=3,(S6-$S$44)/$U$44,(IF(I6=4,(S6-$S$45)/$U$45,99)))))))*Y6</f>
        <v>1</v>
      </c>
      <c r="V6" s="115">
        <f>TAN(ABS(K6)*3.14/360)+1</f>
        <v>1</v>
      </c>
      <c r="W6" s="115">
        <f>TAN(ABS(N6)*3.14/360)+1</f>
        <v>1</v>
      </c>
      <c r="X6" s="115">
        <f>TAN(ABS(Q6)*3.14/360)+1</f>
        <v>1</v>
      </c>
      <c r="Y6" s="115">
        <f>TAN(ABS(T6)*3.14/360)+1</f>
        <v>1</v>
      </c>
      <c r="Z6" s="1"/>
      <c r="AA6" s="1"/>
    </row>
    <row r="7" spans="2:27" ht="20.100000000000001" customHeight="1" x14ac:dyDescent="0.2">
      <c r="B7" s="14">
        <v>2</v>
      </c>
      <c r="C7" s="209" t="s">
        <v>50</v>
      </c>
      <c r="D7" s="209"/>
      <c r="E7" s="209"/>
      <c r="F7" s="209"/>
      <c r="G7" s="210"/>
      <c r="H7" s="15">
        <v>170</v>
      </c>
      <c r="I7" s="69">
        <f t="shared" si="0"/>
        <v>3</v>
      </c>
      <c r="J7" s="16">
        <v>20</v>
      </c>
      <c r="K7" s="16">
        <v>0</v>
      </c>
      <c r="L7" s="70">
        <f t="shared" ref="L7:L33" si="1">IF(I7=1,(J7-$J$42)/$L$42,(IF(I7=2,(J7-$J$43)/$L$43,(IF(I7=3,(J7-$J$44)/$L$44,(IF(I7=4,(J7-$J$45)/$L$45,99)))))))*V7</f>
        <v>1</v>
      </c>
      <c r="M7" s="17">
        <v>25</v>
      </c>
      <c r="N7" s="17">
        <v>0</v>
      </c>
      <c r="O7" s="71">
        <f t="shared" ref="O7:O33" si="2">IF(I7=1,(M7-$M$42)/$O$42,(IF(I7=2,(M7-$M$43)/$O$43,(IF(I7=3,(M7-$M$44)/$O$44,(IF(I7=4,(M7-$M$45)/$O$45,99)))))))*W7</f>
        <v>1</v>
      </c>
      <c r="P7" s="18">
        <v>25</v>
      </c>
      <c r="Q7" s="18">
        <v>0</v>
      </c>
      <c r="R7" s="72">
        <f t="shared" ref="R7:R33" si="3">IF(I7=1,(P7-$P$42)/$R$42,(IF(I7=2,(P7-$P$43)/$R$43,(IF(I7=3,(P7-$P$44)/$R$44,(IF(I7=4,(P7-$P$45)/$R$45,99)))))))*X7</f>
        <v>1</v>
      </c>
      <c r="S7" s="19">
        <v>30</v>
      </c>
      <c r="T7" s="19">
        <v>0</v>
      </c>
      <c r="U7" s="73">
        <f t="shared" ref="U7:U33" si="4">IF(I7=1,(S7-$S$42)/$U$42,(IF(I7=2,(S7-$S$43)/$U$43,(IF(I7=3,(S7-$S$44)/$U$44,(IF(I7=4,(S7-$S$45)/$U$45,99)))))))*Y7</f>
        <v>1</v>
      </c>
      <c r="V7" s="115">
        <f t="shared" ref="V7:V33" si="5">TAN(ABS(K7)*3.14/360)+1</f>
        <v>1</v>
      </c>
      <c r="W7" s="115">
        <f t="shared" ref="W7:W33" si="6">TAN(ABS(N7)*3.14/360)+1</f>
        <v>1</v>
      </c>
      <c r="X7" s="115">
        <f t="shared" ref="X7:X33" si="7">TAN(ABS(Q7)*3.14/360)+1</f>
        <v>1</v>
      </c>
      <c r="Y7" s="115">
        <f t="shared" ref="Y7:Y33" si="8">TAN(ABS(T7)*3.14/360)+1</f>
        <v>1</v>
      </c>
      <c r="Z7" s="1"/>
      <c r="AA7" s="1"/>
    </row>
    <row r="8" spans="2:27" ht="20.100000000000001" customHeight="1" x14ac:dyDescent="0.2">
      <c r="B8" s="14">
        <v>3</v>
      </c>
      <c r="C8" s="209" t="s">
        <v>50</v>
      </c>
      <c r="D8" s="209"/>
      <c r="E8" s="209"/>
      <c r="F8" s="209"/>
      <c r="G8" s="210"/>
      <c r="H8" s="15">
        <v>225</v>
      </c>
      <c r="I8" s="69">
        <f t="shared" si="0"/>
        <v>2</v>
      </c>
      <c r="J8" s="16">
        <v>25</v>
      </c>
      <c r="K8" s="16">
        <v>0</v>
      </c>
      <c r="L8" s="70">
        <f t="shared" si="1"/>
        <v>1</v>
      </c>
      <c r="M8" s="17">
        <v>25</v>
      </c>
      <c r="N8" s="17">
        <v>0</v>
      </c>
      <c r="O8" s="71">
        <f t="shared" si="2"/>
        <v>1</v>
      </c>
      <c r="P8" s="18">
        <v>40</v>
      </c>
      <c r="Q8" s="18">
        <v>0</v>
      </c>
      <c r="R8" s="72">
        <f t="shared" si="3"/>
        <v>1</v>
      </c>
      <c r="S8" s="19">
        <v>45</v>
      </c>
      <c r="T8" s="19">
        <v>0</v>
      </c>
      <c r="U8" s="73">
        <f>IF(I8=1,(S8-$S$42)/$U$42,(IF(I8=2,(S8-$S$43)/$U$43,(IF(I8=3,(S8-$S$44)/$U$44,(IF(I8=4,(S8-$S$45)/$U$45,99)))))))*Y8</f>
        <v>1</v>
      </c>
      <c r="V8" s="115">
        <f t="shared" si="5"/>
        <v>1</v>
      </c>
      <c r="W8" s="115">
        <f t="shared" si="6"/>
        <v>1</v>
      </c>
      <c r="X8" s="115">
        <f t="shared" si="7"/>
        <v>1</v>
      </c>
      <c r="Y8" s="115">
        <f t="shared" si="8"/>
        <v>1</v>
      </c>
      <c r="Z8" s="1"/>
      <c r="AA8" s="1"/>
    </row>
    <row r="9" spans="2:27" ht="20.100000000000001" customHeight="1" x14ac:dyDescent="0.2">
      <c r="B9" s="14">
        <v>4</v>
      </c>
      <c r="C9" s="209" t="s">
        <v>50</v>
      </c>
      <c r="D9" s="209"/>
      <c r="E9" s="209"/>
      <c r="F9" s="209"/>
      <c r="G9" s="210"/>
      <c r="H9" s="15">
        <v>320</v>
      </c>
      <c r="I9" s="69">
        <f t="shared" si="0"/>
        <v>1</v>
      </c>
      <c r="J9" s="16">
        <v>30</v>
      </c>
      <c r="K9" s="16">
        <v>0</v>
      </c>
      <c r="L9" s="70">
        <f t="shared" si="1"/>
        <v>1</v>
      </c>
      <c r="M9" s="17">
        <v>35</v>
      </c>
      <c r="N9" s="17">
        <v>0</v>
      </c>
      <c r="O9" s="71">
        <f t="shared" si="2"/>
        <v>1</v>
      </c>
      <c r="P9" s="18">
        <v>50</v>
      </c>
      <c r="Q9" s="18">
        <v>0</v>
      </c>
      <c r="R9" s="72">
        <f t="shared" si="3"/>
        <v>1</v>
      </c>
      <c r="S9" s="19">
        <v>60</v>
      </c>
      <c r="T9" s="19">
        <v>0</v>
      </c>
      <c r="U9" s="73">
        <f t="shared" si="4"/>
        <v>1</v>
      </c>
      <c r="V9" s="115">
        <f t="shared" si="5"/>
        <v>1</v>
      </c>
      <c r="W9" s="115">
        <f t="shared" si="6"/>
        <v>1</v>
      </c>
      <c r="X9" s="115">
        <f t="shared" si="7"/>
        <v>1</v>
      </c>
      <c r="Y9" s="115">
        <f t="shared" si="8"/>
        <v>1</v>
      </c>
      <c r="Z9" s="1"/>
      <c r="AA9" s="1"/>
    </row>
    <row r="10" spans="2:27" ht="20.100000000000001" customHeight="1" x14ac:dyDescent="0.2">
      <c r="B10" s="14">
        <v>5</v>
      </c>
      <c r="C10" s="209" t="s">
        <v>50</v>
      </c>
      <c r="D10" s="209"/>
      <c r="E10" s="209"/>
      <c r="F10" s="209"/>
      <c r="G10" s="210"/>
      <c r="H10" s="15">
        <v>105</v>
      </c>
      <c r="I10" s="69">
        <f t="shared" si="0"/>
        <v>4</v>
      </c>
      <c r="J10" s="16">
        <v>10</v>
      </c>
      <c r="K10" s="16">
        <v>0</v>
      </c>
      <c r="L10" s="70">
        <f t="shared" si="1"/>
        <v>1</v>
      </c>
      <c r="M10" s="17">
        <v>15</v>
      </c>
      <c r="N10" s="17">
        <v>0</v>
      </c>
      <c r="O10" s="71">
        <f t="shared" si="2"/>
        <v>1</v>
      </c>
      <c r="P10" s="18">
        <v>15</v>
      </c>
      <c r="Q10" s="18">
        <v>0</v>
      </c>
      <c r="R10" s="72">
        <f t="shared" si="3"/>
        <v>1</v>
      </c>
      <c r="S10" s="19">
        <v>15</v>
      </c>
      <c r="T10" s="19">
        <v>0</v>
      </c>
      <c r="U10" s="73">
        <f t="shared" si="4"/>
        <v>1</v>
      </c>
      <c r="V10" s="115">
        <f t="shared" si="5"/>
        <v>1</v>
      </c>
      <c r="W10" s="115">
        <f t="shared" si="6"/>
        <v>1</v>
      </c>
      <c r="X10" s="115">
        <f t="shared" si="7"/>
        <v>1</v>
      </c>
      <c r="Y10" s="115">
        <f t="shared" si="8"/>
        <v>1</v>
      </c>
      <c r="Z10" s="1"/>
      <c r="AA10" s="1"/>
    </row>
    <row r="11" spans="2:27" ht="20.100000000000001" customHeight="1" x14ac:dyDescent="0.2">
      <c r="B11" s="14">
        <v>6</v>
      </c>
      <c r="C11" s="209" t="s">
        <v>50</v>
      </c>
      <c r="D11" s="209"/>
      <c r="E11" s="209"/>
      <c r="F11" s="209"/>
      <c r="G11" s="210"/>
      <c r="H11" s="15">
        <v>170</v>
      </c>
      <c r="I11" s="69">
        <f t="shared" si="0"/>
        <v>3</v>
      </c>
      <c r="J11" s="16">
        <v>20</v>
      </c>
      <c r="K11" s="16">
        <v>0</v>
      </c>
      <c r="L11" s="70">
        <f t="shared" si="1"/>
        <v>1</v>
      </c>
      <c r="M11" s="17">
        <v>25</v>
      </c>
      <c r="N11" s="17">
        <v>0</v>
      </c>
      <c r="O11" s="71">
        <f t="shared" si="2"/>
        <v>1</v>
      </c>
      <c r="P11" s="18">
        <v>25</v>
      </c>
      <c r="Q11" s="18">
        <v>0</v>
      </c>
      <c r="R11" s="72">
        <f t="shared" si="3"/>
        <v>1</v>
      </c>
      <c r="S11" s="19">
        <v>30</v>
      </c>
      <c r="T11" s="19">
        <v>0</v>
      </c>
      <c r="U11" s="73">
        <f t="shared" si="4"/>
        <v>1</v>
      </c>
      <c r="V11" s="115">
        <f t="shared" si="5"/>
        <v>1</v>
      </c>
      <c r="W11" s="115">
        <f t="shared" si="6"/>
        <v>1</v>
      </c>
      <c r="X11" s="115">
        <f t="shared" si="7"/>
        <v>1</v>
      </c>
      <c r="Y11" s="115">
        <f t="shared" si="8"/>
        <v>1</v>
      </c>
      <c r="Z11" s="1"/>
      <c r="AA11" s="1"/>
    </row>
    <row r="12" spans="2:27" ht="20.100000000000001" customHeight="1" x14ac:dyDescent="0.2">
      <c r="B12" s="14">
        <v>7</v>
      </c>
      <c r="C12" s="209" t="s">
        <v>50</v>
      </c>
      <c r="D12" s="209"/>
      <c r="E12" s="209"/>
      <c r="F12" s="209"/>
      <c r="G12" s="210"/>
      <c r="H12" s="15">
        <v>225</v>
      </c>
      <c r="I12" s="69">
        <f t="shared" si="0"/>
        <v>2</v>
      </c>
      <c r="J12" s="16">
        <v>25</v>
      </c>
      <c r="K12" s="16">
        <v>0</v>
      </c>
      <c r="L12" s="70">
        <f t="shared" si="1"/>
        <v>1</v>
      </c>
      <c r="M12" s="17">
        <v>25</v>
      </c>
      <c r="N12" s="17">
        <v>0</v>
      </c>
      <c r="O12" s="71">
        <f t="shared" si="2"/>
        <v>1</v>
      </c>
      <c r="P12" s="18">
        <v>40</v>
      </c>
      <c r="Q12" s="18">
        <v>0</v>
      </c>
      <c r="R12" s="72">
        <f t="shared" si="3"/>
        <v>1</v>
      </c>
      <c r="S12" s="19">
        <v>45</v>
      </c>
      <c r="T12" s="19">
        <v>0</v>
      </c>
      <c r="U12" s="73">
        <f t="shared" si="4"/>
        <v>1</v>
      </c>
      <c r="V12" s="115">
        <f t="shared" si="5"/>
        <v>1</v>
      </c>
      <c r="W12" s="115">
        <f t="shared" si="6"/>
        <v>1</v>
      </c>
      <c r="X12" s="115">
        <f t="shared" si="7"/>
        <v>1</v>
      </c>
      <c r="Y12" s="115">
        <f t="shared" si="8"/>
        <v>1</v>
      </c>
      <c r="Z12" s="1"/>
      <c r="AA12" s="1"/>
    </row>
    <row r="13" spans="2:27" ht="20.100000000000001" customHeight="1" x14ac:dyDescent="0.2">
      <c r="B13" s="14">
        <v>8</v>
      </c>
      <c r="C13" s="209" t="s">
        <v>50</v>
      </c>
      <c r="D13" s="209"/>
      <c r="E13" s="209"/>
      <c r="F13" s="209"/>
      <c r="G13" s="210"/>
      <c r="H13" s="15">
        <v>320</v>
      </c>
      <c r="I13" s="69">
        <f t="shared" si="0"/>
        <v>1</v>
      </c>
      <c r="J13" s="16">
        <v>30</v>
      </c>
      <c r="K13" s="16">
        <v>0</v>
      </c>
      <c r="L13" s="70">
        <f t="shared" si="1"/>
        <v>1</v>
      </c>
      <c r="M13" s="17">
        <v>35</v>
      </c>
      <c r="N13" s="17">
        <v>0</v>
      </c>
      <c r="O13" s="71">
        <f t="shared" si="2"/>
        <v>1</v>
      </c>
      <c r="P13" s="18">
        <v>50</v>
      </c>
      <c r="Q13" s="18">
        <v>0</v>
      </c>
      <c r="R13" s="72">
        <f t="shared" si="3"/>
        <v>1</v>
      </c>
      <c r="S13" s="19">
        <v>60</v>
      </c>
      <c r="T13" s="19">
        <v>0</v>
      </c>
      <c r="U13" s="73">
        <f t="shared" si="4"/>
        <v>1</v>
      </c>
      <c r="V13" s="115">
        <f t="shared" si="5"/>
        <v>1</v>
      </c>
      <c r="W13" s="115">
        <f t="shared" si="6"/>
        <v>1</v>
      </c>
      <c r="X13" s="115">
        <f t="shared" si="7"/>
        <v>1</v>
      </c>
      <c r="Y13" s="115">
        <f t="shared" si="8"/>
        <v>1</v>
      </c>
      <c r="Z13" s="1"/>
      <c r="AA13" s="1"/>
    </row>
    <row r="14" spans="2:27" ht="20.100000000000001" customHeight="1" x14ac:dyDescent="0.2">
      <c r="B14" s="14">
        <v>9</v>
      </c>
      <c r="C14" s="209" t="s">
        <v>50</v>
      </c>
      <c r="D14" s="209"/>
      <c r="E14" s="209"/>
      <c r="F14" s="209"/>
      <c r="G14" s="210"/>
      <c r="H14" s="15">
        <v>105</v>
      </c>
      <c r="I14" s="69">
        <f t="shared" si="0"/>
        <v>4</v>
      </c>
      <c r="J14" s="16">
        <v>10</v>
      </c>
      <c r="K14" s="16">
        <v>0</v>
      </c>
      <c r="L14" s="70">
        <f t="shared" si="1"/>
        <v>1</v>
      </c>
      <c r="M14" s="17">
        <v>15</v>
      </c>
      <c r="N14" s="17">
        <v>0</v>
      </c>
      <c r="O14" s="71">
        <f t="shared" si="2"/>
        <v>1</v>
      </c>
      <c r="P14" s="18">
        <v>15</v>
      </c>
      <c r="Q14" s="18">
        <v>0</v>
      </c>
      <c r="R14" s="72">
        <f t="shared" si="3"/>
        <v>1</v>
      </c>
      <c r="S14" s="19">
        <v>15</v>
      </c>
      <c r="T14" s="19">
        <v>0</v>
      </c>
      <c r="U14" s="73">
        <f t="shared" si="4"/>
        <v>1</v>
      </c>
      <c r="V14" s="115">
        <f t="shared" si="5"/>
        <v>1</v>
      </c>
      <c r="W14" s="115">
        <f t="shared" si="6"/>
        <v>1</v>
      </c>
      <c r="X14" s="115">
        <f t="shared" si="7"/>
        <v>1</v>
      </c>
      <c r="Y14" s="115">
        <f t="shared" si="8"/>
        <v>1</v>
      </c>
      <c r="Z14" s="1"/>
      <c r="AA14" s="1"/>
    </row>
    <row r="15" spans="2:27" ht="20.100000000000001" customHeight="1" x14ac:dyDescent="0.2">
      <c r="B15" s="14">
        <v>10</v>
      </c>
      <c r="C15" s="209" t="s">
        <v>50</v>
      </c>
      <c r="D15" s="209"/>
      <c r="E15" s="209"/>
      <c r="F15" s="209"/>
      <c r="G15" s="210"/>
      <c r="H15" s="15">
        <v>170</v>
      </c>
      <c r="I15" s="69">
        <f t="shared" si="0"/>
        <v>3</v>
      </c>
      <c r="J15" s="16">
        <v>20</v>
      </c>
      <c r="K15" s="16">
        <v>0</v>
      </c>
      <c r="L15" s="70">
        <f t="shared" si="1"/>
        <v>1</v>
      </c>
      <c r="M15" s="17">
        <v>25</v>
      </c>
      <c r="N15" s="17">
        <v>0</v>
      </c>
      <c r="O15" s="71">
        <f t="shared" si="2"/>
        <v>1</v>
      </c>
      <c r="P15" s="18">
        <v>25</v>
      </c>
      <c r="Q15" s="18">
        <v>0</v>
      </c>
      <c r="R15" s="72">
        <f t="shared" si="3"/>
        <v>1</v>
      </c>
      <c r="S15" s="19">
        <v>30</v>
      </c>
      <c r="T15" s="19">
        <v>0</v>
      </c>
      <c r="U15" s="73">
        <f t="shared" si="4"/>
        <v>1</v>
      </c>
      <c r="V15" s="115">
        <f t="shared" si="5"/>
        <v>1</v>
      </c>
      <c r="W15" s="115">
        <f t="shared" si="6"/>
        <v>1</v>
      </c>
      <c r="X15" s="115">
        <f t="shared" si="7"/>
        <v>1</v>
      </c>
      <c r="Y15" s="115">
        <f t="shared" si="8"/>
        <v>1</v>
      </c>
      <c r="Z15" s="1"/>
      <c r="AA15" s="1"/>
    </row>
    <row r="16" spans="2:27" ht="20.100000000000001" customHeight="1" x14ac:dyDescent="0.2">
      <c r="B16" s="14">
        <v>11</v>
      </c>
      <c r="C16" s="209" t="s">
        <v>50</v>
      </c>
      <c r="D16" s="209"/>
      <c r="E16" s="209"/>
      <c r="F16" s="209"/>
      <c r="G16" s="210"/>
      <c r="H16" s="15">
        <v>225</v>
      </c>
      <c r="I16" s="69">
        <f t="shared" si="0"/>
        <v>2</v>
      </c>
      <c r="J16" s="16">
        <v>25</v>
      </c>
      <c r="K16" s="16">
        <v>0</v>
      </c>
      <c r="L16" s="70">
        <f t="shared" si="1"/>
        <v>1</v>
      </c>
      <c r="M16" s="17">
        <v>25</v>
      </c>
      <c r="N16" s="17">
        <v>0</v>
      </c>
      <c r="O16" s="71">
        <f t="shared" si="2"/>
        <v>1</v>
      </c>
      <c r="P16" s="18">
        <v>40</v>
      </c>
      <c r="Q16" s="18">
        <v>0</v>
      </c>
      <c r="R16" s="72">
        <f t="shared" si="3"/>
        <v>1</v>
      </c>
      <c r="S16" s="19">
        <v>45</v>
      </c>
      <c r="T16" s="19">
        <v>0</v>
      </c>
      <c r="U16" s="73">
        <f t="shared" si="4"/>
        <v>1</v>
      </c>
      <c r="V16" s="115">
        <f t="shared" si="5"/>
        <v>1</v>
      </c>
      <c r="W16" s="115">
        <f t="shared" si="6"/>
        <v>1</v>
      </c>
      <c r="X16" s="115">
        <f t="shared" si="7"/>
        <v>1</v>
      </c>
      <c r="Y16" s="115">
        <f t="shared" si="8"/>
        <v>1</v>
      </c>
      <c r="Z16" s="1"/>
      <c r="AA16" s="1"/>
    </row>
    <row r="17" spans="2:27" ht="20.100000000000001" customHeight="1" x14ac:dyDescent="0.2">
      <c r="B17" s="14">
        <v>12</v>
      </c>
      <c r="C17" s="209" t="s">
        <v>50</v>
      </c>
      <c r="D17" s="209"/>
      <c r="E17" s="209"/>
      <c r="F17" s="209"/>
      <c r="G17" s="210"/>
      <c r="H17" s="15">
        <v>320</v>
      </c>
      <c r="I17" s="69">
        <f t="shared" si="0"/>
        <v>1</v>
      </c>
      <c r="J17" s="16">
        <v>30</v>
      </c>
      <c r="K17" s="16">
        <v>0</v>
      </c>
      <c r="L17" s="70">
        <f t="shared" si="1"/>
        <v>1</v>
      </c>
      <c r="M17" s="17">
        <v>35</v>
      </c>
      <c r="N17" s="17">
        <v>0</v>
      </c>
      <c r="O17" s="71">
        <f t="shared" si="2"/>
        <v>1</v>
      </c>
      <c r="P17" s="18">
        <v>50</v>
      </c>
      <c r="Q17" s="18">
        <v>0</v>
      </c>
      <c r="R17" s="72">
        <f t="shared" si="3"/>
        <v>1</v>
      </c>
      <c r="S17" s="19">
        <v>60</v>
      </c>
      <c r="T17" s="19">
        <v>0</v>
      </c>
      <c r="U17" s="73">
        <f t="shared" si="4"/>
        <v>1</v>
      </c>
      <c r="V17" s="115">
        <f t="shared" si="5"/>
        <v>1</v>
      </c>
      <c r="W17" s="115">
        <f t="shared" si="6"/>
        <v>1</v>
      </c>
      <c r="X17" s="115">
        <f t="shared" si="7"/>
        <v>1</v>
      </c>
      <c r="Y17" s="115">
        <f t="shared" si="8"/>
        <v>1</v>
      </c>
      <c r="Z17" s="1"/>
      <c r="AA17" s="1"/>
    </row>
    <row r="18" spans="2:27" ht="20.100000000000001" customHeight="1" x14ac:dyDescent="0.2">
      <c r="B18" s="14">
        <v>13</v>
      </c>
      <c r="C18" s="209" t="s">
        <v>50</v>
      </c>
      <c r="D18" s="209"/>
      <c r="E18" s="209"/>
      <c r="F18" s="209"/>
      <c r="G18" s="210"/>
      <c r="H18" s="15">
        <v>105</v>
      </c>
      <c r="I18" s="69">
        <f t="shared" si="0"/>
        <v>4</v>
      </c>
      <c r="J18" s="16">
        <v>10</v>
      </c>
      <c r="K18" s="16">
        <v>0</v>
      </c>
      <c r="L18" s="70">
        <f t="shared" si="1"/>
        <v>1</v>
      </c>
      <c r="M18" s="17">
        <v>15</v>
      </c>
      <c r="N18" s="17">
        <v>0</v>
      </c>
      <c r="O18" s="71">
        <f t="shared" si="2"/>
        <v>1</v>
      </c>
      <c r="P18" s="18">
        <v>15</v>
      </c>
      <c r="Q18" s="18">
        <v>0</v>
      </c>
      <c r="R18" s="72">
        <f t="shared" si="3"/>
        <v>1</v>
      </c>
      <c r="S18" s="19">
        <v>15</v>
      </c>
      <c r="T18" s="19">
        <v>0</v>
      </c>
      <c r="U18" s="73">
        <f t="shared" si="4"/>
        <v>1</v>
      </c>
      <c r="V18" s="115">
        <f t="shared" si="5"/>
        <v>1</v>
      </c>
      <c r="W18" s="115">
        <f t="shared" si="6"/>
        <v>1</v>
      </c>
      <c r="X18" s="115">
        <f t="shared" si="7"/>
        <v>1</v>
      </c>
      <c r="Y18" s="115">
        <f t="shared" si="8"/>
        <v>1</v>
      </c>
      <c r="Z18" s="1"/>
      <c r="AA18" s="1"/>
    </row>
    <row r="19" spans="2:27" ht="20.100000000000001" customHeight="1" x14ac:dyDescent="0.2">
      <c r="B19" s="14">
        <v>14</v>
      </c>
      <c r="C19" s="209" t="s">
        <v>50</v>
      </c>
      <c r="D19" s="209"/>
      <c r="E19" s="209"/>
      <c r="F19" s="209"/>
      <c r="G19" s="210"/>
      <c r="H19" s="15">
        <v>170</v>
      </c>
      <c r="I19" s="69">
        <f t="shared" si="0"/>
        <v>3</v>
      </c>
      <c r="J19" s="16">
        <v>20</v>
      </c>
      <c r="K19" s="16">
        <v>0</v>
      </c>
      <c r="L19" s="70">
        <f t="shared" si="1"/>
        <v>1</v>
      </c>
      <c r="M19" s="17">
        <v>25</v>
      </c>
      <c r="N19" s="17">
        <v>0</v>
      </c>
      <c r="O19" s="71">
        <f t="shared" si="2"/>
        <v>1</v>
      </c>
      <c r="P19" s="18">
        <v>25</v>
      </c>
      <c r="Q19" s="18">
        <v>0</v>
      </c>
      <c r="R19" s="72">
        <f t="shared" si="3"/>
        <v>1</v>
      </c>
      <c r="S19" s="19">
        <v>30</v>
      </c>
      <c r="T19" s="19">
        <v>0</v>
      </c>
      <c r="U19" s="73">
        <f t="shared" si="4"/>
        <v>1</v>
      </c>
      <c r="V19" s="115">
        <f t="shared" si="5"/>
        <v>1</v>
      </c>
      <c r="W19" s="115">
        <f t="shared" si="6"/>
        <v>1</v>
      </c>
      <c r="X19" s="115">
        <f t="shared" si="7"/>
        <v>1</v>
      </c>
      <c r="Y19" s="115">
        <f t="shared" si="8"/>
        <v>1</v>
      </c>
      <c r="Z19" s="1"/>
      <c r="AA19" s="1"/>
    </row>
    <row r="20" spans="2:27" ht="20.100000000000001" customHeight="1" x14ac:dyDescent="0.2">
      <c r="B20" s="14">
        <v>15</v>
      </c>
      <c r="C20" s="209" t="s">
        <v>50</v>
      </c>
      <c r="D20" s="209"/>
      <c r="E20" s="209"/>
      <c r="F20" s="209"/>
      <c r="G20" s="210"/>
      <c r="H20" s="15">
        <v>225</v>
      </c>
      <c r="I20" s="69">
        <f t="shared" si="0"/>
        <v>2</v>
      </c>
      <c r="J20" s="16">
        <v>25</v>
      </c>
      <c r="K20" s="16">
        <v>0</v>
      </c>
      <c r="L20" s="70">
        <f t="shared" si="1"/>
        <v>1</v>
      </c>
      <c r="M20" s="17">
        <v>25</v>
      </c>
      <c r="N20" s="17">
        <v>0</v>
      </c>
      <c r="O20" s="71">
        <f t="shared" si="2"/>
        <v>1</v>
      </c>
      <c r="P20" s="18">
        <v>40</v>
      </c>
      <c r="Q20" s="18">
        <v>0</v>
      </c>
      <c r="R20" s="72">
        <f t="shared" si="3"/>
        <v>1</v>
      </c>
      <c r="S20" s="19">
        <v>45</v>
      </c>
      <c r="T20" s="19">
        <v>0</v>
      </c>
      <c r="U20" s="73">
        <f t="shared" si="4"/>
        <v>1</v>
      </c>
      <c r="V20" s="115">
        <f t="shared" si="5"/>
        <v>1</v>
      </c>
      <c r="W20" s="115">
        <f t="shared" si="6"/>
        <v>1</v>
      </c>
      <c r="X20" s="115">
        <f t="shared" si="7"/>
        <v>1</v>
      </c>
      <c r="Y20" s="115">
        <f t="shared" si="8"/>
        <v>1</v>
      </c>
      <c r="Z20" s="1"/>
      <c r="AA20" s="1"/>
    </row>
    <row r="21" spans="2:27" ht="20.100000000000001" customHeight="1" x14ac:dyDescent="0.2">
      <c r="B21" s="14">
        <v>16</v>
      </c>
      <c r="C21" s="209" t="s">
        <v>50</v>
      </c>
      <c r="D21" s="209"/>
      <c r="E21" s="209"/>
      <c r="F21" s="209"/>
      <c r="G21" s="210"/>
      <c r="H21" s="15">
        <v>320</v>
      </c>
      <c r="I21" s="69">
        <f t="shared" si="0"/>
        <v>1</v>
      </c>
      <c r="J21" s="16">
        <v>30</v>
      </c>
      <c r="K21" s="16">
        <v>0</v>
      </c>
      <c r="L21" s="70">
        <f t="shared" si="1"/>
        <v>1</v>
      </c>
      <c r="M21" s="17">
        <v>35</v>
      </c>
      <c r="N21" s="17">
        <v>0</v>
      </c>
      <c r="O21" s="71">
        <f t="shared" si="2"/>
        <v>1</v>
      </c>
      <c r="P21" s="18">
        <v>50</v>
      </c>
      <c r="Q21" s="18">
        <v>0</v>
      </c>
      <c r="R21" s="72">
        <f t="shared" si="3"/>
        <v>1</v>
      </c>
      <c r="S21" s="19">
        <v>60</v>
      </c>
      <c r="T21" s="19">
        <v>0</v>
      </c>
      <c r="U21" s="73">
        <f t="shared" si="4"/>
        <v>1</v>
      </c>
      <c r="V21" s="115">
        <f t="shared" si="5"/>
        <v>1</v>
      </c>
      <c r="W21" s="115">
        <f t="shared" si="6"/>
        <v>1</v>
      </c>
      <c r="X21" s="115">
        <f t="shared" si="7"/>
        <v>1</v>
      </c>
      <c r="Y21" s="115">
        <f t="shared" si="8"/>
        <v>1</v>
      </c>
      <c r="Z21" s="1"/>
      <c r="AA21" s="1"/>
    </row>
    <row r="22" spans="2:27" ht="20.100000000000001" customHeight="1" x14ac:dyDescent="0.2">
      <c r="B22" s="14">
        <v>17</v>
      </c>
      <c r="C22" s="209" t="s">
        <v>50</v>
      </c>
      <c r="D22" s="209"/>
      <c r="E22" s="209"/>
      <c r="F22" s="209"/>
      <c r="G22" s="210"/>
      <c r="H22" s="15">
        <v>105</v>
      </c>
      <c r="I22" s="69">
        <f t="shared" si="0"/>
        <v>4</v>
      </c>
      <c r="J22" s="16">
        <v>10</v>
      </c>
      <c r="K22" s="16">
        <v>0</v>
      </c>
      <c r="L22" s="70">
        <f t="shared" si="1"/>
        <v>1</v>
      </c>
      <c r="M22" s="17">
        <v>15</v>
      </c>
      <c r="N22" s="17">
        <v>0</v>
      </c>
      <c r="O22" s="71">
        <f t="shared" si="2"/>
        <v>1</v>
      </c>
      <c r="P22" s="18">
        <v>15</v>
      </c>
      <c r="Q22" s="18">
        <v>0</v>
      </c>
      <c r="R22" s="72">
        <f t="shared" si="3"/>
        <v>1</v>
      </c>
      <c r="S22" s="19">
        <v>15</v>
      </c>
      <c r="T22" s="19">
        <v>0</v>
      </c>
      <c r="U22" s="73">
        <f t="shared" si="4"/>
        <v>1</v>
      </c>
      <c r="V22" s="115">
        <f t="shared" si="5"/>
        <v>1</v>
      </c>
      <c r="W22" s="115">
        <f t="shared" si="6"/>
        <v>1</v>
      </c>
      <c r="X22" s="115">
        <f t="shared" si="7"/>
        <v>1</v>
      </c>
      <c r="Y22" s="115">
        <f t="shared" si="8"/>
        <v>1</v>
      </c>
      <c r="Z22" s="1"/>
      <c r="AA22" s="1"/>
    </row>
    <row r="23" spans="2:27" ht="20.100000000000001" customHeight="1" x14ac:dyDescent="0.2">
      <c r="B23" s="14">
        <v>18</v>
      </c>
      <c r="C23" s="209" t="s">
        <v>50</v>
      </c>
      <c r="D23" s="209"/>
      <c r="E23" s="209"/>
      <c r="F23" s="209"/>
      <c r="G23" s="210"/>
      <c r="H23" s="15">
        <v>170</v>
      </c>
      <c r="I23" s="69">
        <f t="shared" si="0"/>
        <v>3</v>
      </c>
      <c r="J23" s="16">
        <v>20</v>
      </c>
      <c r="K23" s="16">
        <v>0</v>
      </c>
      <c r="L23" s="70">
        <f t="shared" si="1"/>
        <v>1</v>
      </c>
      <c r="M23" s="17">
        <v>25</v>
      </c>
      <c r="N23" s="17">
        <v>0</v>
      </c>
      <c r="O23" s="71">
        <f t="shared" si="2"/>
        <v>1</v>
      </c>
      <c r="P23" s="18">
        <v>25</v>
      </c>
      <c r="Q23" s="18">
        <v>0</v>
      </c>
      <c r="R23" s="72">
        <f t="shared" si="3"/>
        <v>1</v>
      </c>
      <c r="S23" s="19">
        <v>30</v>
      </c>
      <c r="T23" s="19">
        <v>0</v>
      </c>
      <c r="U23" s="73">
        <f t="shared" si="4"/>
        <v>1</v>
      </c>
      <c r="V23" s="115">
        <f t="shared" si="5"/>
        <v>1</v>
      </c>
      <c r="W23" s="115">
        <f t="shared" si="6"/>
        <v>1</v>
      </c>
      <c r="X23" s="115">
        <f t="shared" si="7"/>
        <v>1</v>
      </c>
      <c r="Y23" s="115">
        <f t="shared" si="8"/>
        <v>1</v>
      </c>
      <c r="Z23" s="1"/>
      <c r="AA23" s="1"/>
    </row>
    <row r="24" spans="2:27" ht="20.100000000000001" customHeight="1" x14ac:dyDescent="0.2">
      <c r="B24" s="14">
        <v>19</v>
      </c>
      <c r="C24" s="209" t="s">
        <v>50</v>
      </c>
      <c r="D24" s="209"/>
      <c r="E24" s="209"/>
      <c r="F24" s="209"/>
      <c r="G24" s="210"/>
      <c r="H24" s="15">
        <v>225</v>
      </c>
      <c r="I24" s="69">
        <f t="shared" si="0"/>
        <v>2</v>
      </c>
      <c r="J24" s="16">
        <v>25</v>
      </c>
      <c r="K24" s="16">
        <v>0</v>
      </c>
      <c r="L24" s="70">
        <f t="shared" si="1"/>
        <v>1</v>
      </c>
      <c r="M24" s="17">
        <v>25</v>
      </c>
      <c r="N24" s="17">
        <v>0</v>
      </c>
      <c r="O24" s="71">
        <f t="shared" si="2"/>
        <v>1</v>
      </c>
      <c r="P24" s="18">
        <v>40</v>
      </c>
      <c r="Q24" s="18">
        <v>0</v>
      </c>
      <c r="R24" s="72">
        <f t="shared" si="3"/>
        <v>1</v>
      </c>
      <c r="S24" s="19">
        <v>45</v>
      </c>
      <c r="T24" s="19">
        <v>0</v>
      </c>
      <c r="U24" s="73">
        <f t="shared" si="4"/>
        <v>1</v>
      </c>
      <c r="V24" s="115">
        <f t="shared" si="5"/>
        <v>1</v>
      </c>
      <c r="W24" s="115">
        <f t="shared" si="6"/>
        <v>1</v>
      </c>
      <c r="X24" s="115">
        <f t="shared" si="7"/>
        <v>1</v>
      </c>
      <c r="Y24" s="115">
        <f t="shared" si="8"/>
        <v>1</v>
      </c>
      <c r="Z24" s="1"/>
      <c r="AA24" s="1"/>
    </row>
    <row r="25" spans="2:27" ht="20.100000000000001" customHeight="1" x14ac:dyDescent="0.2">
      <c r="B25" s="14">
        <v>20</v>
      </c>
      <c r="C25" s="209" t="s">
        <v>50</v>
      </c>
      <c r="D25" s="209"/>
      <c r="E25" s="209"/>
      <c r="F25" s="209"/>
      <c r="G25" s="210"/>
      <c r="H25" s="15">
        <v>320</v>
      </c>
      <c r="I25" s="69">
        <f t="shared" si="0"/>
        <v>1</v>
      </c>
      <c r="J25" s="16">
        <v>30</v>
      </c>
      <c r="K25" s="16">
        <v>0</v>
      </c>
      <c r="L25" s="70">
        <f t="shared" si="1"/>
        <v>1</v>
      </c>
      <c r="M25" s="17">
        <v>35</v>
      </c>
      <c r="N25" s="17">
        <v>0</v>
      </c>
      <c r="O25" s="71">
        <f t="shared" si="2"/>
        <v>1</v>
      </c>
      <c r="P25" s="18">
        <v>50</v>
      </c>
      <c r="Q25" s="18">
        <v>0</v>
      </c>
      <c r="R25" s="72">
        <f t="shared" si="3"/>
        <v>1</v>
      </c>
      <c r="S25" s="19">
        <v>60</v>
      </c>
      <c r="T25" s="19">
        <v>0</v>
      </c>
      <c r="U25" s="73">
        <f t="shared" si="4"/>
        <v>1</v>
      </c>
      <c r="V25" s="115">
        <f t="shared" si="5"/>
        <v>1</v>
      </c>
      <c r="W25" s="115">
        <f t="shared" si="6"/>
        <v>1</v>
      </c>
      <c r="X25" s="115">
        <f t="shared" si="7"/>
        <v>1</v>
      </c>
      <c r="Y25" s="115">
        <f t="shared" si="8"/>
        <v>1</v>
      </c>
      <c r="Z25" s="1"/>
      <c r="AA25" s="1"/>
    </row>
    <row r="26" spans="2:27" ht="20.100000000000001" customHeight="1" x14ac:dyDescent="0.2">
      <c r="B26" s="14">
        <v>21</v>
      </c>
      <c r="C26" s="209" t="s">
        <v>50</v>
      </c>
      <c r="D26" s="209"/>
      <c r="E26" s="209"/>
      <c r="F26" s="209"/>
      <c r="G26" s="210"/>
      <c r="H26" s="15">
        <v>105</v>
      </c>
      <c r="I26" s="69">
        <f t="shared" si="0"/>
        <v>4</v>
      </c>
      <c r="J26" s="16">
        <v>10</v>
      </c>
      <c r="K26" s="16">
        <v>0</v>
      </c>
      <c r="L26" s="70">
        <f t="shared" si="1"/>
        <v>1</v>
      </c>
      <c r="M26" s="17">
        <v>15</v>
      </c>
      <c r="N26" s="17">
        <v>0</v>
      </c>
      <c r="O26" s="71">
        <f t="shared" si="2"/>
        <v>1</v>
      </c>
      <c r="P26" s="18">
        <v>15</v>
      </c>
      <c r="Q26" s="18">
        <v>0</v>
      </c>
      <c r="R26" s="72">
        <f t="shared" si="3"/>
        <v>1</v>
      </c>
      <c r="S26" s="19">
        <v>15</v>
      </c>
      <c r="T26" s="19">
        <v>0</v>
      </c>
      <c r="U26" s="73">
        <f t="shared" si="4"/>
        <v>1</v>
      </c>
      <c r="V26" s="115">
        <f t="shared" si="5"/>
        <v>1</v>
      </c>
      <c r="W26" s="115">
        <f t="shared" si="6"/>
        <v>1</v>
      </c>
      <c r="X26" s="115">
        <f t="shared" si="7"/>
        <v>1</v>
      </c>
      <c r="Y26" s="115">
        <f t="shared" si="8"/>
        <v>1</v>
      </c>
      <c r="Z26" s="1"/>
      <c r="AA26" s="1"/>
    </row>
    <row r="27" spans="2:27" ht="20.100000000000001" customHeight="1" x14ac:dyDescent="0.2">
      <c r="B27" s="14">
        <v>22</v>
      </c>
      <c r="C27" s="209" t="s">
        <v>50</v>
      </c>
      <c r="D27" s="209"/>
      <c r="E27" s="209"/>
      <c r="F27" s="209"/>
      <c r="G27" s="210"/>
      <c r="H27" s="15">
        <v>170</v>
      </c>
      <c r="I27" s="69">
        <f t="shared" si="0"/>
        <v>3</v>
      </c>
      <c r="J27" s="16">
        <v>20</v>
      </c>
      <c r="K27" s="16">
        <v>0</v>
      </c>
      <c r="L27" s="70">
        <f t="shared" si="1"/>
        <v>1</v>
      </c>
      <c r="M27" s="17">
        <v>25</v>
      </c>
      <c r="N27" s="17">
        <v>0</v>
      </c>
      <c r="O27" s="71">
        <f t="shared" si="2"/>
        <v>1</v>
      </c>
      <c r="P27" s="18">
        <v>25</v>
      </c>
      <c r="Q27" s="18">
        <v>0</v>
      </c>
      <c r="R27" s="72">
        <f t="shared" si="3"/>
        <v>1</v>
      </c>
      <c r="S27" s="19">
        <v>30</v>
      </c>
      <c r="T27" s="19">
        <v>0</v>
      </c>
      <c r="U27" s="73">
        <f t="shared" si="4"/>
        <v>1</v>
      </c>
      <c r="V27" s="115">
        <f t="shared" si="5"/>
        <v>1</v>
      </c>
      <c r="W27" s="115">
        <f t="shared" si="6"/>
        <v>1</v>
      </c>
      <c r="X27" s="115">
        <f t="shared" si="7"/>
        <v>1</v>
      </c>
      <c r="Y27" s="115">
        <f t="shared" si="8"/>
        <v>1</v>
      </c>
      <c r="Z27" s="1"/>
      <c r="AA27" s="1"/>
    </row>
    <row r="28" spans="2:27" ht="20.100000000000001" customHeight="1" x14ac:dyDescent="0.2">
      <c r="B28" s="14">
        <v>23</v>
      </c>
      <c r="C28" s="209" t="s">
        <v>50</v>
      </c>
      <c r="D28" s="209"/>
      <c r="E28" s="209"/>
      <c r="F28" s="209"/>
      <c r="G28" s="210"/>
      <c r="H28" s="15">
        <v>225</v>
      </c>
      <c r="I28" s="69">
        <f t="shared" si="0"/>
        <v>2</v>
      </c>
      <c r="J28" s="16">
        <v>25</v>
      </c>
      <c r="K28" s="16">
        <v>0</v>
      </c>
      <c r="L28" s="70">
        <f t="shared" si="1"/>
        <v>1</v>
      </c>
      <c r="M28" s="17">
        <v>25</v>
      </c>
      <c r="N28" s="17">
        <v>0</v>
      </c>
      <c r="O28" s="71">
        <f t="shared" si="2"/>
        <v>1</v>
      </c>
      <c r="P28" s="18">
        <v>40</v>
      </c>
      <c r="Q28" s="18">
        <v>0</v>
      </c>
      <c r="R28" s="72">
        <f t="shared" si="3"/>
        <v>1</v>
      </c>
      <c r="S28" s="19">
        <v>45</v>
      </c>
      <c r="T28" s="19">
        <v>0</v>
      </c>
      <c r="U28" s="73">
        <f t="shared" si="4"/>
        <v>1</v>
      </c>
      <c r="V28" s="115">
        <f t="shared" si="5"/>
        <v>1</v>
      </c>
      <c r="W28" s="115">
        <f t="shared" si="6"/>
        <v>1</v>
      </c>
      <c r="X28" s="115">
        <f t="shared" si="7"/>
        <v>1</v>
      </c>
      <c r="Y28" s="115">
        <f t="shared" si="8"/>
        <v>1</v>
      </c>
      <c r="Z28" s="1"/>
      <c r="AA28" s="1"/>
    </row>
    <row r="29" spans="2:27" ht="20.100000000000001" customHeight="1" x14ac:dyDescent="0.2">
      <c r="B29" s="14">
        <v>24</v>
      </c>
      <c r="C29" s="209" t="s">
        <v>50</v>
      </c>
      <c r="D29" s="209"/>
      <c r="E29" s="209"/>
      <c r="F29" s="209"/>
      <c r="G29" s="210"/>
      <c r="H29" s="15">
        <v>320</v>
      </c>
      <c r="I29" s="69">
        <f t="shared" si="0"/>
        <v>1</v>
      </c>
      <c r="J29" s="16">
        <v>30</v>
      </c>
      <c r="K29" s="16">
        <v>0</v>
      </c>
      <c r="L29" s="70">
        <f t="shared" si="1"/>
        <v>1</v>
      </c>
      <c r="M29" s="17">
        <v>35</v>
      </c>
      <c r="N29" s="17">
        <v>0</v>
      </c>
      <c r="O29" s="71">
        <f>IF(I29=1,(M29-$M$42)/$O$42,(IF(I29=2,(M29-$M$43)/$O$43,(IF(I29=3,(M29-$M$44)/$O$44,(IF(I29=4,(M29-$M$45)/$O$45,99)))))))*W29</f>
        <v>1</v>
      </c>
      <c r="P29" s="18">
        <v>50</v>
      </c>
      <c r="Q29" s="18">
        <v>0</v>
      </c>
      <c r="R29" s="72">
        <f t="shared" si="3"/>
        <v>1</v>
      </c>
      <c r="S29" s="19">
        <v>60</v>
      </c>
      <c r="T29" s="19">
        <v>0</v>
      </c>
      <c r="U29" s="73">
        <f t="shared" si="4"/>
        <v>1</v>
      </c>
      <c r="V29" s="115">
        <f t="shared" si="5"/>
        <v>1</v>
      </c>
      <c r="W29" s="115">
        <f t="shared" si="6"/>
        <v>1</v>
      </c>
      <c r="X29" s="115">
        <f t="shared" si="7"/>
        <v>1</v>
      </c>
      <c r="Y29" s="115">
        <f t="shared" si="8"/>
        <v>1</v>
      </c>
      <c r="Z29" s="1"/>
      <c r="AA29" s="1"/>
    </row>
    <row r="30" spans="2:27" ht="20.100000000000001" customHeight="1" x14ac:dyDescent="0.2">
      <c r="B30" s="14">
        <v>25</v>
      </c>
      <c r="C30" s="209" t="s">
        <v>50</v>
      </c>
      <c r="D30" s="209"/>
      <c r="E30" s="209"/>
      <c r="F30" s="209"/>
      <c r="G30" s="210"/>
      <c r="H30" s="15">
        <v>105</v>
      </c>
      <c r="I30" s="69">
        <f t="shared" si="0"/>
        <v>4</v>
      </c>
      <c r="J30" s="16">
        <v>10</v>
      </c>
      <c r="K30" s="16">
        <v>0</v>
      </c>
      <c r="L30" s="70">
        <f t="shared" si="1"/>
        <v>1</v>
      </c>
      <c r="M30" s="17">
        <v>15</v>
      </c>
      <c r="N30" s="17">
        <v>0</v>
      </c>
      <c r="O30" s="71">
        <f t="shared" si="2"/>
        <v>1</v>
      </c>
      <c r="P30" s="18">
        <v>15</v>
      </c>
      <c r="Q30" s="18">
        <v>0</v>
      </c>
      <c r="R30" s="72">
        <f t="shared" si="3"/>
        <v>1</v>
      </c>
      <c r="S30" s="19">
        <v>15</v>
      </c>
      <c r="T30" s="19">
        <v>0</v>
      </c>
      <c r="U30" s="73">
        <f t="shared" si="4"/>
        <v>1</v>
      </c>
      <c r="V30" s="115">
        <f t="shared" si="5"/>
        <v>1</v>
      </c>
      <c r="W30" s="115">
        <f t="shared" si="6"/>
        <v>1</v>
      </c>
      <c r="X30" s="115">
        <f t="shared" si="7"/>
        <v>1</v>
      </c>
      <c r="Y30" s="115">
        <f t="shared" si="8"/>
        <v>1</v>
      </c>
      <c r="Z30" s="1"/>
      <c r="AA30" s="1"/>
    </row>
    <row r="31" spans="2:27" ht="20.100000000000001" customHeight="1" x14ac:dyDescent="0.2">
      <c r="B31" s="14">
        <v>26</v>
      </c>
      <c r="C31" s="209" t="s">
        <v>50</v>
      </c>
      <c r="D31" s="209"/>
      <c r="E31" s="209"/>
      <c r="F31" s="209"/>
      <c r="G31" s="210"/>
      <c r="H31" s="15">
        <v>170</v>
      </c>
      <c r="I31" s="69">
        <f>IF(H31&lt;$H$45,4,(IF(H31&lt;$H$44,3,(IF(H31&lt;$H$43,2,(IF(H31&gt;$H$42,1,99)))))))</f>
        <v>3</v>
      </c>
      <c r="J31" s="16">
        <v>20</v>
      </c>
      <c r="K31" s="16">
        <v>0</v>
      </c>
      <c r="L31" s="70">
        <f t="shared" si="1"/>
        <v>1</v>
      </c>
      <c r="M31" s="17">
        <v>25</v>
      </c>
      <c r="N31" s="17">
        <v>0</v>
      </c>
      <c r="O31" s="71">
        <f t="shared" si="2"/>
        <v>1</v>
      </c>
      <c r="P31" s="18">
        <v>25</v>
      </c>
      <c r="Q31" s="18">
        <v>0</v>
      </c>
      <c r="R31" s="72">
        <f t="shared" si="3"/>
        <v>1</v>
      </c>
      <c r="S31" s="19">
        <v>30</v>
      </c>
      <c r="T31" s="19">
        <v>0</v>
      </c>
      <c r="U31" s="73">
        <f t="shared" si="4"/>
        <v>1</v>
      </c>
      <c r="V31" s="115">
        <f t="shared" si="5"/>
        <v>1</v>
      </c>
      <c r="W31" s="115">
        <f t="shared" si="6"/>
        <v>1</v>
      </c>
      <c r="X31" s="115">
        <f t="shared" si="7"/>
        <v>1</v>
      </c>
      <c r="Y31" s="115">
        <f t="shared" si="8"/>
        <v>1</v>
      </c>
      <c r="Z31" s="1"/>
      <c r="AA31" s="1"/>
    </row>
    <row r="32" spans="2:27" ht="20.100000000000001" customHeight="1" x14ac:dyDescent="0.2">
      <c r="B32" s="14">
        <v>27</v>
      </c>
      <c r="C32" s="209" t="s">
        <v>50</v>
      </c>
      <c r="D32" s="209"/>
      <c r="E32" s="209"/>
      <c r="F32" s="209"/>
      <c r="G32" s="210"/>
      <c r="H32" s="15">
        <v>225</v>
      </c>
      <c r="I32" s="69">
        <f t="shared" ref="I32:I33" si="9">IF(H32&lt;$H$45,4,(IF(H32&lt;$H$44,3,(IF(H32&lt;$H$43,2,(IF(H32&gt;$H$42,1,99)))))))</f>
        <v>2</v>
      </c>
      <c r="J32" s="16">
        <v>25</v>
      </c>
      <c r="K32" s="16">
        <v>0</v>
      </c>
      <c r="L32" s="70">
        <f t="shared" si="1"/>
        <v>1</v>
      </c>
      <c r="M32" s="17">
        <v>25</v>
      </c>
      <c r="N32" s="17">
        <v>0</v>
      </c>
      <c r="O32" s="71">
        <f t="shared" si="2"/>
        <v>1</v>
      </c>
      <c r="P32" s="18">
        <v>40</v>
      </c>
      <c r="Q32" s="18">
        <v>0</v>
      </c>
      <c r="R32" s="72">
        <f t="shared" si="3"/>
        <v>1</v>
      </c>
      <c r="S32" s="19">
        <v>45</v>
      </c>
      <c r="T32" s="19">
        <v>0</v>
      </c>
      <c r="U32" s="73">
        <f t="shared" si="4"/>
        <v>1</v>
      </c>
      <c r="V32" s="115">
        <f t="shared" si="5"/>
        <v>1</v>
      </c>
      <c r="W32" s="115">
        <f t="shared" si="6"/>
        <v>1</v>
      </c>
      <c r="X32" s="115">
        <f t="shared" si="7"/>
        <v>1</v>
      </c>
      <c r="Y32" s="115">
        <f t="shared" si="8"/>
        <v>1</v>
      </c>
      <c r="Z32" s="1"/>
      <c r="AA32" s="1"/>
    </row>
    <row r="33" spans="2:28" ht="20.100000000000001" customHeight="1" thickBot="1" x14ac:dyDescent="0.25">
      <c r="B33" s="20">
        <v>28</v>
      </c>
      <c r="C33" s="209" t="s">
        <v>50</v>
      </c>
      <c r="D33" s="209"/>
      <c r="E33" s="209"/>
      <c r="F33" s="209"/>
      <c r="G33" s="210"/>
      <c r="H33" s="15">
        <v>320</v>
      </c>
      <c r="I33" s="167">
        <f t="shared" si="9"/>
        <v>1</v>
      </c>
      <c r="J33" s="16">
        <v>30</v>
      </c>
      <c r="K33" s="16">
        <v>0</v>
      </c>
      <c r="L33" s="168">
        <f t="shared" si="1"/>
        <v>1</v>
      </c>
      <c r="M33" s="17">
        <v>35</v>
      </c>
      <c r="N33" s="17">
        <v>0</v>
      </c>
      <c r="O33" s="169">
        <f t="shared" si="2"/>
        <v>1</v>
      </c>
      <c r="P33" s="18">
        <v>50</v>
      </c>
      <c r="Q33" s="18">
        <v>0</v>
      </c>
      <c r="R33" s="170">
        <f t="shared" si="3"/>
        <v>1</v>
      </c>
      <c r="S33" s="19">
        <v>60</v>
      </c>
      <c r="T33" s="19">
        <v>0</v>
      </c>
      <c r="U33" s="74">
        <f t="shared" si="4"/>
        <v>1</v>
      </c>
      <c r="V33" s="115">
        <f t="shared" si="5"/>
        <v>1</v>
      </c>
      <c r="W33" s="115">
        <f t="shared" si="6"/>
        <v>1</v>
      </c>
      <c r="X33" s="115">
        <f t="shared" si="7"/>
        <v>1</v>
      </c>
      <c r="Y33" s="115">
        <f t="shared" si="8"/>
        <v>1</v>
      </c>
      <c r="Z33" s="1"/>
      <c r="AA33" s="1"/>
    </row>
    <row r="34" spans="2:28" ht="20.100000000000001" customHeight="1" thickBot="1" x14ac:dyDescent="0.25">
      <c r="B34" s="21"/>
      <c r="C34" s="75"/>
      <c r="D34" s="76">
        <f>COUNTIF(($I$6:$I$33),1)</f>
        <v>7</v>
      </c>
      <c r="E34" s="77">
        <f>COUNTIF(($I$6:$I$33),2)</f>
        <v>7</v>
      </c>
      <c r="F34" s="77">
        <f>COUNTIF(($I$6:$I$33),3)</f>
        <v>7</v>
      </c>
      <c r="G34" s="77">
        <f>COUNTIF(($I$6:$I$33),4)</f>
        <v>7</v>
      </c>
      <c r="H34" s="78" t="s">
        <v>41</v>
      </c>
      <c r="I34" s="28" t="s">
        <v>22</v>
      </c>
      <c r="J34" s="26">
        <f>SUM(J6:J33)</f>
        <v>595</v>
      </c>
      <c r="K34" s="26">
        <f>J34*V34</f>
        <v>595</v>
      </c>
      <c r="L34" s="27">
        <f>AVERAGE(L6:L33)</f>
        <v>1</v>
      </c>
      <c r="M34" s="28">
        <f>SUM(M6:M33)</f>
        <v>700</v>
      </c>
      <c r="N34" s="28">
        <f>M34*W34</f>
        <v>700</v>
      </c>
      <c r="O34" s="29">
        <f>AVERAGE(O6:O33)</f>
        <v>1</v>
      </c>
      <c r="P34" s="30">
        <f>SUM(P6:P33)</f>
        <v>910</v>
      </c>
      <c r="Q34" s="30">
        <f>P34*X34</f>
        <v>910</v>
      </c>
      <c r="R34" s="31">
        <f>AVERAGE(R6:R33)</f>
        <v>1</v>
      </c>
      <c r="S34" s="32">
        <f>SUM(S6:S33)</f>
        <v>1050</v>
      </c>
      <c r="T34" s="79">
        <f>S34*Y34</f>
        <v>1050</v>
      </c>
      <c r="U34" s="80">
        <f>AVERAGE(U6:U33)</f>
        <v>1</v>
      </c>
      <c r="V34" s="81">
        <f t="shared" ref="V34:Y34" si="10">AVERAGE(V6:V33)</f>
        <v>1</v>
      </c>
      <c r="W34" s="81">
        <f t="shared" si="10"/>
        <v>1</v>
      </c>
      <c r="X34" s="81">
        <f t="shared" si="10"/>
        <v>1</v>
      </c>
      <c r="Y34" s="81">
        <f t="shared" si="10"/>
        <v>1</v>
      </c>
      <c r="Z34" s="43"/>
      <c r="AA34" s="43"/>
      <c r="AB34" s="75"/>
    </row>
    <row r="35" spans="2:28" ht="20.100000000000001" customHeight="1" thickBot="1" x14ac:dyDescent="0.25">
      <c r="B35" s="21"/>
      <c r="C35" s="75"/>
      <c r="D35" s="82">
        <v>1</v>
      </c>
      <c r="E35" s="83">
        <v>2</v>
      </c>
      <c r="F35" s="83">
        <v>3</v>
      </c>
      <c r="G35" s="83">
        <v>4</v>
      </c>
      <c r="H35" s="84" t="s">
        <v>11</v>
      </c>
      <c r="I35" s="85" t="s">
        <v>23</v>
      </c>
      <c r="J35" s="86">
        <f>J42*7+J43*7+J44*7+J45*7</f>
        <v>210</v>
      </c>
      <c r="K35" s="191" t="s">
        <v>31</v>
      </c>
      <c r="L35" s="190" t="s">
        <v>32</v>
      </c>
      <c r="M35" s="87">
        <f>M42*7+M43*7+M44*7+M45*7</f>
        <v>315</v>
      </c>
      <c r="N35" s="191" t="s">
        <v>31</v>
      </c>
      <c r="O35" s="190" t="s">
        <v>32</v>
      </c>
      <c r="P35" s="87">
        <f>P42*7+P43*7+P44*7+P45*7</f>
        <v>315</v>
      </c>
      <c r="Q35" s="191" t="s">
        <v>31</v>
      </c>
      <c r="R35" s="190" t="s">
        <v>32</v>
      </c>
      <c r="S35" s="87">
        <f>S42*7+S43*7+S44*7+S45*7</f>
        <v>350</v>
      </c>
      <c r="T35" s="191" t="s">
        <v>31</v>
      </c>
      <c r="U35" s="190" t="s">
        <v>32</v>
      </c>
      <c r="V35" s="43"/>
      <c r="W35" s="43"/>
      <c r="X35" s="43"/>
      <c r="Y35" s="43"/>
      <c r="Z35" s="43"/>
      <c r="AA35" s="43"/>
      <c r="AB35" s="75"/>
    </row>
    <row r="36" spans="2:28" ht="20.100000000000001" customHeight="1" thickBot="1" x14ac:dyDescent="0.3">
      <c r="B36" s="21"/>
      <c r="C36" s="75"/>
      <c r="D36" s="75"/>
      <c r="E36" s="75"/>
      <c r="F36" s="75"/>
      <c r="G36" s="75"/>
      <c r="H36" s="75"/>
      <c r="I36" s="88" t="s">
        <v>24</v>
      </c>
      <c r="J36" s="36">
        <f>K42*7+K43*7+K44*7+K45*7</f>
        <v>595</v>
      </c>
      <c r="K36" s="185"/>
      <c r="L36" s="187"/>
      <c r="M36" s="37">
        <f>N42*7+N43*7+N44*7+N45*7</f>
        <v>700</v>
      </c>
      <c r="N36" s="185"/>
      <c r="O36" s="187"/>
      <c r="P36" s="37">
        <f>Q42*7+Q43*7+Q44*7+Q45*7</f>
        <v>910</v>
      </c>
      <c r="Q36" s="185"/>
      <c r="R36" s="187"/>
      <c r="S36" s="37">
        <f>T42*7+T43*7+T44*7+T45*7</f>
        <v>1050</v>
      </c>
      <c r="T36" s="185"/>
      <c r="U36" s="187"/>
      <c r="W36" s="165"/>
      <c r="X36" s="165"/>
      <c r="Y36" s="165"/>
      <c r="Z36" s="165"/>
      <c r="AA36" s="43"/>
      <c r="AB36" s="75"/>
    </row>
    <row r="37" spans="2:28" ht="53.1" customHeight="1" thickBot="1" x14ac:dyDescent="0.25">
      <c r="B37" s="21"/>
      <c r="C37" s="75"/>
      <c r="D37" s="75"/>
      <c r="E37" s="75"/>
      <c r="F37" s="75"/>
      <c r="G37" s="75"/>
      <c r="H37" s="75"/>
      <c r="I37" s="89" t="s">
        <v>25</v>
      </c>
      <c r="J37" s="39">
        <f>J34/J36</f>
        <v>1</v>
      </c>
      <c r="K37" s="40">
        <f>K34/J36</f>
        <v>1</v>
      </c>
      <c r="L37" s="160">
        <f>J36*Z4</f>
        <v>416.5</v>
      </c>
      <c r="M37" s="41">
        <f>M34/M36</f>
        <v>1</v>
      </c>
      <c r="N37" s="42">
        <f>N34/M36</f>
        <v>1</v>
      </c>
      <c r="O37" s="160">
        <f>M36*Z4</f>
        <v>489.99999999999994</v>
      </c>
      <c r="P37" s="44">
        <f>P34/P36</f>
        <v>1</v>
      </c>
      <c r="Q37" s="45">
        <f>Q34/P36</f>
        <v>1</v>
      </c>
      <c r="R37" s="160">
        <f>P36*Z4</f>
        <v>637</v>
      </c>
      <c r="S37" s="162">
        <f>S34/S36</f>
        <v>1</v>
      </c>
      <c r="T37" s="33">
        <f>T34/S36</f>
        <v>1</v>
      </c>
      <c r="U37" s="160">
        <f>S36*Z4</f>
        <v>735</v>
      </c>
      <c r="V37" s="225" t="s">
        <v>43</v>
      </c>
      <c r="W37" s="226"/>
      <c r="X37" s="226"/>
      <c r="Y37" s="226"/>
      <c r="Z37" s="227"/>
      <c r="AA37" s="43"/>
      <c r="AB37" s="75"/>
    </row>
    <row r="38" spans="2:28" ht="20.100000000000001" customHeight="1" x14ac:dyDescent="0.2">
      <c r="B38" s="21"/>
      <c r="C38" s="75"/>
      <c r="D38" s="75"/>
      <c r="E38" s="75"/>
      <c r="F38" s="75"/>
      <c r="G38" s="75"/>
      <c r="H38" s="75"/>
      <c r="I38" s="90"/>
      <c r="J38" s="90"/>
      <c r="K38" s="90"/>
      <c r="L38" s="90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75"/>
    </row>
    <row r="39" spans="2:28" ht="20.100000000000001" customHeight="1" x14ac:dyDescent="0.2">
      <c r="B39" s="21"/>
      <c r="C39" s="75"/>
      <c r="D39" s="75"/>
      <c r="E39" s="75"/>
      <c r="F39" s="75"/>
      <c r="G39" s="90"/>
      <c r="H39" s="90"/>
      <c r="I39" s="90"/>
      <c r="J39" s="90"/>
      <c r="K39" s="90"/>
      <c r="L39" s="90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75"/>
    </row>
    <row r="40" spans="2:28" ht="20.100000000000001" customHeight="1" thickBot="1" x14ac:dyDescent="0.25">
      <c r="B40" s="9"/>
      <c r="V40" s="75"/>
      <c r="W40" s="75"/>
      <c r="X40" s="75"/>
      <c r="Y40" s="75"/>
      <c r="Z40" s="75"/>
      <c r="AA40" s="75"/>
    </row>
    <row r="41" spans="2:28" ht="50.1" customHeight="1" thickBot="1" x14ac:dyDescent="0.25">
      <c r="B41" s="9"/>
      <c r="E41" s="220"/>
      <c r="F41" s="221"/>
      <c r="G41" s="222"/>
      <c r="H41" s="91"/>
      <c r="I41" s="92" t="s">
        <v>2</v>
      </c>
      <c r="J41" s="22" t="s">
        <v>16</v>
      </c>
      <c r="K41" s="93" t="s">
        <v>17</v>
      </c>
      <c r="L41" s="94" t="s">
        <v>21</v>
      </c>
      <c r="M41" s="95" t="s">
        <v>18</v>
      </c>
      <c r="N41" s="96" t="s">
        <v>17</v>
      </c>
      <c r="O41" s="97" t="s">
        <v>21</v>
      </c>
      <c r="P41" s="24" t="s">
        <v>19</v>
      </c>
      <c r="Q41" s="98" t="s">
        <v>17</v>
      </c>
      <c r="R41" s="23" t="s">
        <v>21</v>
      </c>
      <c r="S41" s="99" t="s">
        <v>20</v>
      </c>
      <c r="T41" s="100" t="s">
        <v>17</v>
      </c>
      <c r="U41" s="101" t="s">
        <v>21</v>
      </c>
      <c r="V41" s="212"/>
      <c r="W41" s="213"/>
      <c r="X41" s="213"/>
      <c r="Y41" s="213"/>
      <c r="Z41" s="213"/>
      <c r="AA41" s="213"/>
      <c r="AB41" s="213"/>
    </row>
    <row r="42" spans="2:28" ht="15" customHeight="1" x14ac:dyDescent="0.2">
      <c r="B42" s="9"/>
      <c r="E42" s="214" t="s">
        <v>7</v>
      </c>
      <c r="F42" s="215"/>
      <c r="G42" s="216"/>
      <c r="H42" s="104">
        <v>250</v>
      </c>
      <c r="I42" s="105" t="s">
        <v>42</v>
      </c>
      <c r="J42" s="124">
        <v>10</v>
      </c>
      <c r="K42" s="125">
        <v>30</v>
      </c>
      <c r="L42" s="126">
        <v>20</v>
      </c>
      <c r="M42" s="102">
        <v>15</v>
      </c>
      <c r="N42" s="103">
        <v>35</v>
      </c>
      <c r="O42" s="127">
        <v>20</v>
      </c>
      <c r="P42" s="128">
        <v>15</v>
      </c>
      <c r="Q42" s="129">
        <v>50</v>
      </c>
      <c r="R42" s="130">
        <v>35</v>
      </c>
      <c r="S42" s="131">
        <v>20</v>
      </c>
      <c r="T42" s="132">
        <v>60</v>
      </c>
      <c r="U42" s="154">
        <v>40</v>
      </c>
      <c r="V42" s="43"/>
      <c r="W42" s="43"/>
      <c r="X42" s="106"/>
      <c r="Y42" s="106"/>
      <c r="Z42" s="106"/>
      <c r="AA42" s="106"/>
      <c r="AB42" s="106"/>
    </row>
    <row r="43" spans="2:28" ht="15" customHeight="1" x14ac:dyDescent="0.2">
      <c r="B43" s="9"/>
      <c r="E43" s="217" t="s">
        <v>8</v>
      </c>
      <c r="F43" s="218"/>
      <c r="G43" s="219"/>
      <c r="H43" s="109">
        <v>251</v>
      </c>
      <c r="I43" s="110" t="s">
        <v>38</v>
      </c>
      <c r="J43" s="133">
        <v>10</v>
      </c>
      <c r="K43" s="153">
        <v>25</v>
      </c>
      <c r="L43" s="134">
        <v>15</v>
      </c>
      <c r="M43" s="107">
        <v>15</v>
      </c>
      <c r="N43" s="108">
        <v>25</v>
      </c>
      <c r="O43" s="135">
        <v>10</v>
      </c>
      <c r="P43" s="136">
        <v>15</v>
      </c>
      <c r="Q43" s="137">
        <v>40</v>
      </c>
      <c r="R43" s="138">
        <v>25</v>
      </c>
      <c r="S43" s="139">
        <v>15</v>
      </c>
      <c r="T43" s="140">
        <v>45</v>
      </c>
      <c r="U43" s="155">
        <v>30</v>
      </c>
      <c r="V43" s="111"/>
      <c r="W43" s="111"/>
      <c r="X43" s="112"/>
      <c r="Y43" s="112"/>
      <c r="Z43" s="112"/>
      <c r="AA43" s="112"/>
      <c r="AB43" s="112"/>
    </row>
    <row r="44" spans="2:28" ht="15" customHeight="1" x14ac:dyDescent="0.2">
      <c r="B44" s="9"/>
      <c r="E44" s="217" t="s">
        <v>9</v>
      </c>
      <c r="F44" s="218"/>
      <c r="G44" s="219"/>
      <c r="H44" s="109">
        <v>201</v>
      </c>
      <c r="I44" s="109" t="s">
        <v>39</v>
      </c>
      <c r="J44" s="133">
        <v>5</v>
      </c>
      <c r="K44" s="141">
        <v>20</v>
      </c>
      <c r="L44" s="134">
        <v>15</v>
      </c>
      <c r="M44" s="107">
        <v>10</v>
      </c>
      <c r="N44" s="108">
        <v>25</v>
      </c>
      <c r="O44" s="135">
        <v>15</v>
      </c>
      <c r="P44" s="136">
        <v>10</v>
      </c>
      <c r="Q44" s="137">
        <v>25</v>
      </c>
      <c r="R44" s="138">
        <v>15</v>
      </c>
      <c r="S44" s="139">
        <v>10</v>
      </c>
      <c r="T44" s="140">
        <v>30</v>
      </c>
      <c r="U44" s="155">
        <v>20</v>
      </c>
      <c r="V44" s="43"/>
      <c r="W44" s="43"/>
      <c r="X44" s="1"/>
      <c r="Y44" s="1"/>
      <c r="Z44" s="1"/>
      <c r="AA44" s="1"/>
    </row>
    <row r="45" spans="2:28" ht="15" customHeight="1" thickBot="1" x14ac:dyDescent="0.25">
      <c r="B45" s="9"/>
      <c r="E45" s="217" t="s">
        <v>10</v>
      </c>
      <c r="F45" s="218"/>
      <c r="G45" s="219"/>
      <c r="H45" s="113">
        <v>151</v>
      </c>
      <c r="I45" s="113" t="s">
        <v>40</v>
      </c>
      <c r="J45" s="142">
        <v>5</v>
      </c>
      <c r="K45" s="143">
        <v>10</v>
      </c>
      <c r="L45" s="144">
        <v>5</v>
      </c>
      <c r="M45" s="145">
        <v>5</v>
      </c>
      <c r="N45" s="146">
        <v>15</v>
      </c>
      <c r="O45" s="147">
        <v>10</v>
      </c>
      <c r="P45" s="148">
        <v>5</v>
      </c>
      <c r="Q45" s="149">
        <v>15</v>
      </c>
      <c r="R45" s="150">
        <v>10</v>
      </c>
      <c r="S45" s="151">
        <v>5</v>
      </c>
      <c r="T45" s="152">
        <v>15</v>
      </c>
      <c r="U45" s="156">
        <v>10</v>
      </c>
      <c r="V45" s="43"/>
      <c r="W45" s="43"/>
      <c r="X45" s="1"/>
      <c r="Y45" s="1"/>
      <c r="Z45" s="1"/>
      <c r="AA45" s="1"/>
    </row>
    <row r="46" spans="2:28" x14ac:dyDescent="0.2">
      <c r="B46" s="9"/>
    </row>
    <row r="47" spans="2:28" x14ac:dyDescent="0.2">
      <c r="B47" s="9"/>
      <c r="C47" s="9"/>
      <c r="D47" s="9"/>
      <c r="E47" s="211"/>
      <c r="F47" s="211"/>
      <c r="G47" s="211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9"/>
      <c r="W47" s="9"/>
      <c r="X47" s="9"/>
      <c r="Y47" s="9"/>
      <c r="Z47" s="9"/>
      <c r="AA47" s="9"/>
      <c r="AB47" s="10"/>
    </row>
    <row r="48" spans="2:28" x14ac:dyDescent="0.2">
      <c r="B48" s="9"/>
      <c r="C48" s="9"/>
      <c r="D48" s="9"/>
      <c r="E48" s="211"/>
      <c r="F48" s="211"/>
      <c r="G48" s="211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9"/>
      <c r="W48" s="9"/>
      <c r="X48" s="9"/>
      <c r="Y48" s="9"/>
      <c r="Z48" s="9"/>
      <c r="AA48" s="9"/>
      <c r="AB48" s="10"/>
    </row>
    <row r="49" spans="5:21" x14ac:dyDescent="0.2">
      <c r="E49" s="211"/>
      <c r="F49" s="211"/>
      <c r="G49" s="211"/>
      <c r="I49" s="3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</row>
    <row r="50" spans="5:21" x14ac:dyDescent="0.2">
      <c r="E50" s="211"/>
      <c r="F50" s="211"/>
      <c r="G50" s="211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</row>
    <row r="51" spans="5:21" x14ac:dyDescent="0.2">
      <c r="E51" s="211"/>
      <c r="F51" s="211"/>
      <c r="G51" s="211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</row>
  </sheetData>
  <sheetProtection algorithmName="SHA-512" hashValue="D8D8oisl3JRqtSwNlE+1HxGS7shS0GRaULACrjoWGX+R86YYbqkgPiFqQRqiuC70XeLPctppEmMMR4y7LK/PPw==" saltValue="St9JcC/ytGt/gpbyDinA0A==" spinCount="100000" sheet="1" objects="1" scenarios="1" selectLockedCells="1"/>
  <mergeCells count="56">
    <mergeCell ref="X1:Y1"/>
    <mergeCell ref="V1:W1"/>
    <mergeCell ref="V37:Z37"/>
    <mergeCell ref="E47:G47"/>
    <mergeCell ref="E48:G48"/>
    <mergeCell ref="C30:G30"/>
    <mergeCell ref="C31:G31"/>
    <mergeCell ref="C32:G32"/>
    <mergeCell ref="C33:G33"/>
    <mergeCell ref="C25:G25"/>
    <mergeCell ref="C26:G26"/>
    <mergeCell ref="C27:G27"/>
    <mergeCell ref="C28:G28"/>
    <mergeCell ref="C29:G29"/>
    <mergeCell ref="C20:G20"/>
    <mergeCell ref="C21:G21"/>
    <mergeCell ref="E49:G49"/>
    <mergeCell ref="E50:G50"/>
    <mergeCell ref="V41:AB41"/>
    <mergeCell ref="E51:G51"/>
    <mergeCell ref="E42:G42"/>
    <mergeCell ref="E43:G43"/>
    <mergeCell ref="E44:G44"/>
    <mergeCell ref="E45:G45"/>
    <mergeCell ref="E41:G41"/>
    <mergeCell ref="C22:G22"/>
    <mergeCell ref="C23:G23"/>
    <mergeCell ref="C24:G24"/>
    <mergeCell ref="C15:G15"/>
    <mergeCell ref="C16:G16"/>
    <mergeCell ref="C17:G17"/>
    <mergeCell ref="C18:G18"/>
    <mergeCell ref="C19:G19"/>
    <mergeCell ref="C10:G10"/>
    <mergeCell ref="C11:G11"/>
    <mergeCell ref="C12:G12"/>
    <mergeCell ref="C13:G13"/>
    <mergeCell ref="C14:G14"/>
    <mergeCell ref="C5:G5"/>
    <mergeCell ref="C6:G6"/>
    <mergeCell ref="C7:G7"/>
    <mergeCell ref="C8:G8"/>
    <mergeCell ref="C9:G9"/>
    <mergeCell ref="J4:L4"/>
    <mergeCell ref="M4:O4"/>
    <mergeCell ref="P4:R4"/>
    <mergeCell ref="S4:U4"/>
    <mergeCell ref="V4:Y4"/>
    <mergeCell ref="U35:U36"/>
    <mergeCell ref="K35:K36"/>
    <mergeCell ref="N35:N36"/>
    <mergeCell ref="Q35:Q36"/>
    <mergeCell ref="T35:T36"/>
    <mergeCell ref="L35:L36"/>
    <mergeCell ref="O35:O36"/>
    <mergeCell ref="R35:R36"/>
  </mergeCells>
  <phoneticPr fontId="8" type="noConversion"/>
  <conditionalFormatting sqref="D34:G34">
    <cfRule type="colorScale" priority="1">
      <colorScale>
        <cfvo type="num" val="6.99"/>
        <cfvo type="num" val="7"/>
        <cfvo type="num" val="7.01"/>
        <color rgb="FFFF0000"/>
        <color rgb="FF92D050"/>
        <color rgb="FFFF0000"/>
      </colorScale>
    </cfRule>
  </conditionalFormatting>
  <conditionalFormatting sqref="L6:L34 O6:O34 R6:R34 J37:K37 M37:N37 P37:Q37 S37:T37 U6:U34">
    <cfRule type="dataBar" priority="30">
      <dataBar>
        <cfvo type="num" val="0"/>
        <cfvo type="num" val="1"/>
        <color rgb="FF92D050"/>
      </dataBar>
    </cfRule>
  </conditionalFormatting>
  <conditionalFormatting sqref="L6:L34 O6:O34 R6:R34 U6:U34 J37:K37 M37:N37 P37:Q37 S37:T37">
    <cfRule type="cellIs" dxfId="5" priority="2" stopIfTrue="1" operator="between">
      <formula>-0.001</formula>
      <formula>-100</formula>
    </cfRule>
    <cfRule type="cellIs" dxfId="4" priority="29" stopIfTrue="1" operator="between">
      <formula>1.001</formula>
      <formula>100</formula>
    </cfRule>
  </conditionalFormatting>
  <pageMargins left="0.74803149606299213" right="0.43307086614173229" top="0.46" bottom="0.34" header="0.27559055118110237" footer="0.26"/>
  <pageSetup paperSize="9" scale="74" orientation="landscape" r:id="rId1"/>
  <headerFooter alignWithMargins="0">
    <oddHeader>&amp;C&amp;F&amp;R&amp;D  &amp;T
Seite &amp;P</oddHeader>
  </headerFooter>
  <cellWatches>
    <cellWatch r="I6"/>
  </cellWatch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B51"/>
  <sheetViews>
    <sheetView zoomScaleNormal="100" workbookViewId="0">
      <pane ySplit="5" topLeftCell="A6" activePane="bottomLeft" state="frozen"/>
      <selection pane="bottomLeft" activeCell="M15" sqref="M15"/>
    </sheetView>
  </sheetViews>
  <sheetFormatPr baseColWidth="10" defaultColWidth="9" defaultRowHeight="12.75" x14ac:dyDescent="0.2"/>
  <cols>
    <col min="1" max="1" width="5.42578125" style="1" customWidth="1"/>
    <col min="2" max="2" width="4.42578125" style="2" customWidth="1"/>
    <col min="3" max="3" width="13.140625" style="2" customWidth="1"/>
    <col min="4" max="7" width="4.42578125" style="2" customWidth="1"/>
    <col min="8" max="8" width="7.85546875" style="2" customWidth="1"/>
    <col min="9" max="9" width="9" style="2" customWidth="1"/>
    <col min="10" max="11" width="8.140625" style="2" customWidth="1"/>
    <col min="12" max="12" width="9.28515625" style="2" customWidth="1"/>
    <col min="13" max="14" width="8.140625" style="2" customWidth="1"/>
    <col min="15" max="15" width="9.28515625" style="2" customWidth="1"/>
    <col min="16" max="17" width="8.28515625" style="2" customWidth="1"/>
    <col min="18" max="18" width="9.28515625" style="2" customWidth="1"/>
    <col min="19" max="20" width="8.140625" style="2" customWidth="1"/>
    <col min="21" max="21" width="9.28515625" style="2" customWidth="1"/>
    <col min="22" max="22" width="6" style="2" customWidth="1"/>
    <col min="23" max="27" width="5.7109375" style="2" customWidth="1"/>
    <col min="28" max="32" width="5.7109375" style="1" customWidth="1"/>
    <col min="33" max="16384" width="9" style="1"/>
  </cols>
  <sheetData>
    <row r="1" spans="2:27" ht="30" customHeight="1" thickBot="1" x14ac:dyDescent="0.4">
      <c r="B1" s="46" t="s">
        <v>0</v>
      </c>
      <c r="C1" s="46"/>
      <c r="D1" s="48" t="str">
        <f>'Ergebnisvergleich 28'!C2</f>
        <v>3D 2025</v>
      </c>
      <c r="E1" s="49"/>
      <c r="F1" s="49"/>
      <c r="G1" s="49"/>
      <c r="H1" s="49"/>
      <c r="I1" s="49"/>
      <c r="J1" s="49"/>
      <c r="K1" s="49"/>
      <c r="L1" s="49"/>
      <c r="M1" s="50"/>
      <c r="N1" s="50"/>
      <c r="O1" s="50"/>
      <c r="P1" s="50"/>
      <c r="Q1" s="50"/>
      <c r="R1" s="50"/>
      <c r="S1" s="50"/>
      <c r="T1" s="50"/>
      <c r="U1" s="50"/>
      <c r="V1" s="224" t="str">
        <f>'Ergebnisvergleich 28'!N2</f>
        <v xml:space="preserve">241205-1. HL </v>
      </c>
      <c r="W1" s="224"/>
      <c r="X1" s="223">
        <f ca="1">'Ergebnisvergleich 28'!O2</f>
        <v>45793</v>
      </c>
      <c r="Y1" s="223"/>
    </row>
    <row r="2" spans="2:27" ht="10.5" customHeight="1" x14ac:dyDescent="0.2">
      <c r="B2" s="51"/>
      <c r="C2" s="51"/>
      <c r="D2" s="51"/>
      <c r="E2" s="51"/>
      <c r="F2" s="51"/>
      <c r="G2" s="51"/>
      <c r="H2" s="51"/>
      <c r="I2" s="52"/>
      <c r="K2" s="52"/>
      <c r="L2" s="52"/>
      <c r="M2" s="52"/>
      <c r="N2" s="52"/>
      <c r="O2" s="52"/>
    </row>
    <row r="3" spans="2:27" ht="15.75" customHeight="1" thickBot="1" x14ac:dyDescent="0.25">
      <c r="B3" s="51"/>
      <c r="C3" s="11" t="s">
        <v>36</v>
      </c>
      <c r="D3" s="51"/>
      <c r="E3" s="51"/>
      <c r="F3" s="51"/>
      <c r="G3" s="52"/>
      <c r="H3" s="52"/>
      <c r="I3" s="52"/>
      <c r="J3" s="52"/>
      <c r="K3" s="52"/>
      <c r="L3" s="52"/>
      <c r="M3" s="52"/>
      <c r="N3" s="52"/>
      <c r="O3" s="52"/>
    </row>
    <row r="4" spans="2:27" ht="32.25" customHeight="1" thickBot="1" x14ac:dyDescent="0.25">
      <c r="B4" s="53"/>
      <c r="C4" s="53"/>
      <c r="D4" s="53"/>
      <c r="E4" s="53"/>
      <c r="F4" s="53"/>
      <c r="G4" s="53"/>
      <c r="H4" s="53"/>
      <c r="I4" s="53"/>
      <c r="J4" s="192" t="s">
        <v>3</v>
      </c>
      <c r="K4" s="193"/>
      <c r="L4" s="194"/>
      <c r="M4" s="195" t="s">
        <v>4</v>
      </c>
      <c r="N4" s="196"/>
      <c r="O4" s="197"/>
      <c r="P4" s="198" t="s">
        <v>5</v>
      </c>
      <c r="Q4" s="199"/>
      <c r="R4" s="200"/>
      <c r="S4" s="201" t="s">
        <v>6</v>
      </c>
      <c r="T4" s="202"/>
      <c r="U4" s="203"/>
      <c r="V4" s="204" t="s">
        <v>26</v>
      </c>
      <c r="W4" s="205"/>
      <c r="X4" s="205"/>
      <c r="Y4" s="206"/>
      <c r="Z4" s="166">
        <f>'Ergebnisvergleich 28'!P3</f>
        <v>0.7</v>
      </c>
      <c r="AA4" s="1"/>
    </row>
    <row r="5" spans="2:27" ht="38.1" customHeight="1" x14ac:dyDescent="0.2">
      <c r="B5" s="114" t="s">
        <v>15</v>
      </c>
      <c r="C5" s="207" t="s">
        <v>1</v>
      </c>
      <c r="D5" s="207"/>
      <c r="E5" s="207"/>
      <c r="F5" s="207"/>
      <c r="G5" s="208"/>
      <c r="H5" s="55" t="s">
        <v>37</v>
      </c>
      <c r="I5" s="54" t="s">
        <v>11</v>
      </c>
      <c r="J5" s="56" t="s">
        <v>12</v>
      </c>
      <c r="K5" s="57" t="s">
        <v>13</v>
      </c>
      <c r="L5" s="58" t="s">
        <v>14</v>
      </c>
      <c r="M5" s="59" t="s">
        <v>12</v>
      </c>
      <c r="N5" s="60" t="s">
        <v>13</v>
      </c>
      <c r="O5" s="61" t="s">
        <v>14</v>
      </c>
      <c r="P5" s="62" t="s">
        <v>12</v>
      </c>
      <c r="Q5" s="62" t="s">
        <v>13</v>
      </c>
      <c r="R5" s="62" t="s">
        <v>14</v>
      </c>
      <c r="S5" s="63" t="s">
        <v>12</v>
      </c>
      <c r="T5" s="63" t="s">
        <v>13</v>
      </c>
      <c r="U5" s="64" t="s">
        <v>14</v>
      </c>
      <c r="V5" s="65" t="s">
        <v>27</v>
      </c>
      <c r="W5" s="66" t="s">
        <v>28</v>
      </c>
      <c r="X5" s="67" t="s">
        <v>30</v>
      </c>
      <c r="Y5" s="68" t="s">
        <v>29</v>
      </c>
      <c r="Z5" s="1"/>
      <c r="AA5" s="1"/>
    </row>
    <row r="6" spans="2:27" ht="20.100000000000001" customHeight="1" x14ac:dyDescent="0.2">
      <c r="B6" s="14">
        <v>1</v>
      </c>
      <c r="C6" s="209" t="str">
        <f>'DBSV 3D Waldrunde 28'!C6</f>
        <v>NN</v>
      </c>
      <c r="D6" s="209" t="s">
        <v>46</v>
      </c>
      <c r="E6" s="209" t="s">
        <v>46</v>
      </c>
      <c r="F6" s="209" t="s">
        <v>46</v>
      </c>
      <c r="G6" s="210" t="s">
        <v>46</v>
      </c>
      <c r="H6" s="15">
        <f>'DBSV 3D Waldrunde 28'!H6</f>
        <v>105</v>
      </c>
      <c r="I6" s="69">
        <f t="shared" ref="I6:I29" si="0">IF(H6&lt;$H$45,4,(IF(H6&lt;$H$44,3,(IF(H6&lt;$H$43,2,(IF(H6&gt;$H$42,1,99)))))))</f>
        <v>4</v>
      </c>
      <c r="J6" s="16">
        <v>10</v>
      </c>
      <c r="K6" s="16">
        <v>0</v>
      </c>
      <c r="L6" s="70">
        <f>IF(I6=1,(J6-$J$42)/$L$42,(IF(I6=2,(J6-$J$43)/$L$43,(IF(I6=3,(J6-$J$44)/$L$44,(IF(I6=4,(J6-$J$45)/$L$45,99)))))))*V6</f>
        <v>1</v>
      </c>
      <c r="M6" s="17">
        <v>15</v>
      </c>
      <c r="N6" s="17">
        <v>0</v>
      </c>
      <c r="O6" s="71">
        <f>IF(I6=1,(M6-$M$42)/$O$42,(IF(I6=2,(M6-$M$43)/$O$43,(IF(I6=3,(M6-$M$44)/$O$44,(IF(I6=4,(M6-$M$45)/$O$45,99)))))))*W6</f>
        <v>1</v>
      </c>
      <c r="P6" s="18">
        <v>15</v>
      </c>
      <c r="Q6" s="18">
        <v>0</v>
      </c>
      <c r="R6" s="72">
        <f>IF(I6=1,(P6-$P$42)/$R$42,(IF(I6=2,(P6-$P$43)/$R$43,(IF(I6=3,(P6-$P$44)/$R$44,(IF(I6=4,(P6-$P$45)/$R$45,99)))))))*X6</f>
        <v>1</v>
      </c>
      <c r="S6" s="19">
        <v>15</v>
      </c>
      <c r="T6" s="19">
        <v>0</v>
      </c>
      <c r="U6" s="73">
        <f>IF(I6=1,(S6-$S$42)/$U$42,(IF(I6=2,(S6-$S$43)/$U$43,(IF(I6=3,(S6-$S$44)/$U$44,(IF(I6=4,(S6-$S$45)/$U$45,99)))))))*Y6</f>
        <v>1</v>
      </c>
      <c r="V6" s="115">
        <f>TAN(ABS(K6)*3.14/360)+1</f>
        <v>1</v>
      </c>
      <c r="W6" s="115">
        <f>TAN(ABS(N6)*3.14/360)+1</f>
        <v>1</v>
      </c>
      <c r="X6" s="115">
        <f>TAN(ABS(Q6)*3.14/360)+1</f>
        <v>1</v>
      </c>
      <c r="Y6" s="115">
        <f>TAN(ABS(T6)*3.14/360)+1</f>
        <v>1</v>
      </c>
      <c r="Z6" s="1"/>
      <c r="AA6" s="1"/>
    </row>
    <row r="7" spans="2:27" ht="20.100000000000001" customHeight="1" x14ac:dyDescent="0.2">
      <c r="B7" s="14">
        <v>2</v>
      </c>
      <c r="C7" s="209" t="str">
        <f>'DBSV 3D Waldrunde 28'!C7</f>
        <v>NN</v>
      </c>
      <c r="D7" s="209" t="s">
        <v>46</v>
      </c>
      <c r="E7" s="209" t="s">
        <v>46</v>
      </c>
      <c r="F7" s="209" t="s">
        <v>46</v>
      </c>
      <c r="G7" s="210" t="s">
        <v>46</v>
      </c>
      <c r="H7" s="15">
        <f>'DBSV 3D Waldrunde 28'!H7</f>
        <v>170</v>
      </c>
      <c r="I7" s="69">
        <f t="shared" si="0"/>
        <v>3</v>
      </c>
      <c r="J7" s="16">
        <v>20</v>
      </c>
      <c r="K7" s="16">
        <v>0</v>
      </c>
      <c r="L7" s="70">
        <f t="shared" ref="L7:L33" si="1">IF(I7=1,(J7-$J$42)/$L$42,(IF(I7=2,(J7-$J$43)/$L$43,(IF(I7=3,(J7-$J$44)/$L$44,(IF(I7=4,(J7-$J$45)/$L$45,99)))))))*V7</f>
        <v>1</v>
      </c>
      <c r="M7" s="17">
        <v>25</v>
      </c>
      <c r="N7" s="17">
        <v>0</v>
      </c>
      <c r="O7" s="71">
        <f t="shared" ref="O7:O33" si="2">IF(I7=1,(M7-$M$42)/$O$42,(IF(I7=2,(M7-$M$43)/$O$43,(IF(I7=3,(M7-$M$44)/$O$44,(IF(I7=4,(M7-$M$45)/$O$45,99)))))))*W7</f>
        <v>1</v>
      </c>
      <c r="P7" s="18">
        <v>25</v>
      </c>
      <c r="Q7" s="18">
        <v>0</v>
      </c>
      <c r="R7" s="72">
        <f t="shared" ref="R7:R33" si="3">IF(I7=1,(P7-$P$42)/$R$42,(IF(I7=2,(P7-$P$43)/$R$43,(IF(I7=3,(P7-$P$44)/$R$44,(IF(I7=4,(P7-$P$45)/$R$45,99)))))))*X7</f>
        <v>1</v>
      </c>
      <c r="S7" s="19">
        <v>30</v>
      </c>
      <c r="T7" s="19">
        <v>0</v>
      </c>
      <c r="U7" s="73">
        <f t="shared" ref="U7:U33" si="4">IF(I7=1,(S7-$S$42)/$U$42,(IF(I7=2,(S7-$S$43)/$U$43,(IF(I7=3,(S7-$S$44)/$U$44,(IF(I7=4,(S7-$S$45)/$U$45,99)))))))*Y7</f>
        <v>1</v>
      </c>
      <c r="V7" s="115">
        <f t="shared" ref="V7:V33" si="5">TAN(ABS(K7)*3.14/360)+1</f>
        <v>1</v>
      </c>
      <c r="W7" s="115">
        <f t="shared" ref="W7:W33" si="6">TAN(ABS(N7)*3.14/360)+1</f>
        <v>1</v>
      </c>
      <c r="X7" s="115">
        <f t="shared" ref="X7:X33" si="7">TAN(ABS(Q7)*3.14/360)+1</f>
        <v>1</v>
      </c>
      <c r="Y7" s="115">
        <f t="shared" ref="Y7:Y33" si="8">TAN(ABS(T7)*3.14/360)+1</f>
        <v>1</v>
      </c>
      <c r="Z7" s="1"/>
      <c r="AA7" s="1"/>
    </row>
    <row r="8" spans="2:27" ht="20.100000000000001" customHeight="1" x14ac:dyDescent="0.2">
      <c r="B8" s="14">
        <v>3</v>
      </c>
      <c r="C8" s="209" t="str">
        <f>'DBSV 3D Waldrunde 28'!C8</f>
        <v>NN</v>
      </c>
      <c r="D8" s="209" t="s">
        <v>46</v>
      </c>
      <c r="E8" s="209" t="s">
        <v>46</v>
      </c>
      <c r="F8" s="209" t="s">
        <v>46</v>
      </c>
      <c r="G8" s="210" t="s">
        <v>46</v>
      </c>
      <c r="H8" s="15">
        <f>'DBSV 3D Waldrunde 28'!H8</f>
        <v>225</v>
      </c>
      <c r="I8" s="69">
        <f t="shared" si="0"/>
        <v>2</v>
      </c>
      <c r="J8" s="16">
        <v>25</v>
      </c>
      <c r="K8" s="16">
        <v>0</v>
      </c>
      <c r="L8" s="70">
        <f t="shared" si="1"/>
        <v>1</v>
      </c>
      <c r="M8" s="17">
        <v>25</v>
      </c>
      <c r="N8" s="17">
        <v>0</v>
      </c>
      <c r="O8" s="71">
        <f t="shared" si="2"/>
        <v>1</v>
      </c>
      <c r="P8" s="18">
        <v>40</v>
      </c>
      <c r="Q8" s="18">
        <v>0</v>
      </c>
      <c r="R8" s="72">
        <f t="shared" si="3"/>
        <v>1</v>
      </c>
      <c r="S8" s="19">
        <v>45</v>
      </c>
      <c r="T8" s="19">
        <v>0</v>
      </c>
      <c r="U8" s="73">
        <f>IF(I8=1,(S8-$S$42)/$U$42,(IF(I8=2,(S8-$S$43)/$U$43,(IF(I8=3,(S8-$S$44)/$U$44,(IF(I8=4,(S8-$S$45)/$U$45,99)))))))*Y8</f>
        <v>1</v>
      </c>
      <c r="V8" s="115">
        <f t="shared" si="5"/>
        <v>1</v>
      </c>
      <c r="W8" s="115">
        <f t="shared" si="6"/>
        <v>1</v>
      </c>
      <c r="X8" s="115">
        <f t="shared" si="7"/>
        <v>1</v>
      </c>
      <c r="Y8" s="115">
        <f t="shared" si="8"/>
        <v>1</v>
      </c>
      <c r="Z8" s="1"/>
      <c r="AA8" s="1"/>
    </row>
    <row r="9" spans="2:27" ht="20.100000000000001" customHeight="1" x14ac:dyDescent="0.2">
      <c r="B9" s="14">
        <v>4</v>
      </c>
      <c r="C9" s="209" t="str">
        <f>'DBSV 3D Waldrunde 28'!C9</f>
        <v>NN</v>
      </c>
      <c r="D9" s="209" t="s">
        <v>46</v>
      </c>
      <c r="E9" s="209" t="s">
        <v>46</v>
      </c>
      <c r="F9" s="209" t="s">
        <v>46</v>
      </c>
      <c r="G9" s="210" t="s">
        <v>46</v>
      </c>
      <c r="H9" s="15">
        <f>'DBSV 3D Waldrunde 28'!H9</f>
        <v>320</v>
      </c>
      <c r="I9" s="69">
        <f t="shared" si="0"/>
        <v>1</v>
      </c>
      <c r="J9" s="16">
        <v>30</v>
      </c>
      <c r="K9" s="16">
        <v>0</v>
      </c>
      <c r="L9" s="70">
        <f t="shared" si="1"/>
        <v>1</v>
      </c>
      <c r="M9" s="17">
        <v>35</v>
      </c>
      <c r="N9" s="17">
        <v>0</v>
      </c>
      <c r="O9" s="71">
        <f t="shared" si="2"/>
        <v>1</v>
      </c>
      <c r="P9" s="18">
        <v>50</v>
      </c>
      <c r="Q9" s="18">
        <v>0</v>
      </c>
      <c r="R9" s="72">
        <f t="shared" si="3"/>
        <v>1</v>
      </c>
      <c r="S9" s="19">
        <v>60</v>
      </c>
      <c r="T9" s="19">
        <v>0</v>
      </c>
      <c r="U9" s="73">
        <f t="shared" si="4"/>
        <v>1</v>
      </c>
      <c r="V9" s="115">
        <f t="shared" si="5"/>
        <v>1</v>
      </c>
      <c r="W9" s="115">
        <f t="shared" si="6"/>
        <v>1</v>
      </c>
      <c r="X9" s="115">
        <f t="shared" si="7"/>
        <v>1</v>
      </c>
      <c r="Y9" s="115">
        <f t="shared" si="8"/>
        <v>1</v>
      </c>
      <c r="Z9" s="1"/>
      <c r="AA9" s="1"/>
    </row>
    <row r="10" spans="2:27" ht="20.100000000000001" customHeight="1" x14ac:dyDescent="0.2">
      <c r="B10" s="14">
        <v>5</v>
      </c>
      <c r="C10" s="209" t="str">
        <f>'DBSV 3D Waldrunde 28'!C10</f>
        <v>NN</v>
      </c>
      <c r="D10" s="209" t="s">
        <v>46</v>
      </c>
      <c r="E10" s="209" t="s">
        <v>46</v>
      </c>
      <c r="F10" s="209" t="s">
        <v>46</v>
      </c>
      <c r="G10" s="210" t="s">
        <v>46</v>
      </c>
      <c r="H10" s="15">
        <f>'DBSV 3D Waldrunde 28'!H10</f>
        <v>105</v>
      </c>
      <c r="I10" s="69">
        <f t="shared" si="0"/>
        <v>4</v>
      </c>
      <c r="J10" s="16">
        <v>10</v>
      </c>
      <c r="K10" s="16">
        <v>0</v>
      </c>
      <c r="L10" s="70">
        <f t="shared" si="1"/>
        <v>1</v>
      </c>
      <c r="M10" s="17">
        <v>15</v>
      </c>
      <c r="N10" s="17">
        <v>0</v>
      </c>
      <c r="O10" s="71">
        <f t="shared" si="2"/>
        <v>1</v>
      </c>
      <c r="P10" s="18">
        <v>15</v>
      </c>
      <c r="Q10" s="18">
        <v>0</v>
      </c>
      <c r="R10" s="72">
        <f t="shared" si="3"/>
        <v>1</v>
      </c>
      <c r="S10" s="19">
        <v>15</v>
      </c>
      <c r="T10" s="19">
        <v>0</v>
      </c>
      <c r="U10" s="73">
        <f t="shared" si="4"/>
        <v>1</v>
      </c>
      <c r="V10" s="115">
        <f t="shared" si="5"/>
        <v>1</v>
      </c>
      <c r="W10" s="115">
        <f t="shared" si="6"/>
        <v>1</v>
      </c>
      <c r="X10" s="115">
        <f t="shared" si="7"/>
        <v>1</v>
      </c>
      <c r="Y10" s="115">
        <f t="shared" si="8"/>
        <v>1</v>
      </c>
      <c r="Z10" s="1"/>
      <c r="AA10" s="1"/>
    </row>
    <row r="11" spans="2:27" ht="20.100000000000001" customHeight="1" x14ac:dyDescent="0.2">
      <c r="B11" s="14">
        <v>6</v>
      </c>
      <c r="C11" s="209" t="str">
        <f>'DBSV 3D Waldrunde 28'!C11</f>
        <v>NN</v>
      </c>
      <c r="D11" s="209" t="s">
        <v>46</v>
      </c>
      <c r="E11" s="209" t="s">
        <v>46</v>
      </c>
      <c r="F11" s="209" t="s">
        <v>46</v>
      </c>
      <c r="G11" s="210" t="s">
        <v>46</v>
      </c>
      <c r="H11" s="15">
        <f>'DBSV 3D Waldrunde 28'!H11</f>
        <v>170</v>
      </c>
      <c r="I11" s="69">
        <f t="shared" si="0"/>
        <v>3</v>
      </c>
      <c r="J11" s="16">
        <v>20</v>
      </c>
      <c r="K11" s="16">
        <v>0</v>
      </c>
      <c r="L11" s="70">
        <f t="shared" si="1"/>
        <v>1</v>
      </c>
      <c r="M11" s="17">
        <v>25</v>
      </c>
      <c r="N11" s="17">
        <v>0</v>
      </c>
      <c r="O11" s="71">
        <f t="shared" si="2"/>
        <v>1</v>
      </c>
      <c r="P11" s="18">
        <v>25</v>
      </c>
      <c r="Q11" s="18">
        <v>0</v>
      </c>
      <c r="R11" s="72">
        <f t="shared" si="3"/>
        <v>1</v>
      </c>
      <c r="S11" s="19">
        <v>30</v>
      </c>
      <c r="T11" s="19">
        <v>0</v>
      </c>
      <c r="U11" s="73">
        <f t="shared" si="4"/>
        <v>1</v>
      </c>
      <c r="V11" s="115">
        <f t="shared" si="5"/>
        <v>1</v>
      </c>
      <c r="W11" s="115">
        <f t="shared" si="6"/>
        <v>1</v>
      </c>
      <c r="X11" s="115">
        <f t="shared" si="7"/>
        <v>1</v>
      </c>
      <c r="Y11" s="115">
        <f t="shared" si="8"/>
        <v>1</v>
      </c>
      <c r="Z11" s="1"/>
      <c r="AA11" s="1"/>
    </row>
    <row r="12" spans="2:27" ht="20.100000000000001" customHeight="1" x14ac:dyDescent="0.2">
      <c r="B12" s="14">
        <v>7</v>
      </c>
      <c r="C12" s="209" t="str">
        <f>'DBSV 3D Waldrunde 28'!C12</f>
        <v>NN</v>
      </c>
      <c r="D12" s="209" t="s">
        <v>46</v>
      </c>
      <c r="E12" s="209" t="s">
        <v>46</v>
      </c>
      <c r="F12" s="209" t="s">
        <v>46</v>
      </c>
      <c r="G12" s="210" t="s">
        <v>46</v>
      </c>
      <c r="H12" s="15">
        <f>'DBSV 3D Waldrunde 28'!H12</f>
        <v>225</v>
      </c>
      <c r="I12" s="69">
        <f t="shared" si="0"/>
        <v>2</v>
      </c>
      <c r="J12" s="16">
        <v>25</v>
      </c>
      <c r="K12" s="16">
        <v>0</v>
      </c>
      <c r="L12" s="70">
        <f t="shared" si="1"/>
        <v>1</v>
      </c>
      <c r="M12" s="17">
        <v>25</v>
      </c>
      <c r="N12" s="17">
        <v>0</v>
      </c>
      <c r="O12" s="71">
        <f t="shared" si="2"/>
        <v>1</v>
      </c>
      <c r="P12" s="18">
        <v>40</v>
      </c>
      <c r="Q12" s="18">
        <v>0</v>
      </c>
      <c r="R12" s="72">
        <f t="shared" si="3"/>
        <v>1</v>
      </c>
      <c r="S12" s="19">
        <v>45</v>
      </c>
      <c r="T12" s="19">
        <v>0</v>
      </c>
      <c r="U12" s="73">
        <f t="shared" si="4"/>
        <v>1</v>
      </c>
      <c r="V12" s="115">
        <f t="shared" si="5"/>
        <v>1</v>
      </c>
      <c r="W12" s="115">
        <f t="shared" si="6"/>
        <v>1</v>
      </c>
      <c r="X12" s="115">
        <f t="shared" si="7"/>
        <v>1</v>
      </c>
      <c r="Y12" s="115">
        <f t="shared" si="8"/>
        <v>1</v>
      </c>
      <c r="Z12" s="1"/>
      <c r="AA12" s="1"/>
    </row>
    <row r="13" spans="2:27" ht="20.100000000000001" customHeight="1" x14ac:dyDescent="0.2">
      <c r="B13" s="14">
        <v>8</v>
      </c>
      <c r="C13" s="209" t="str">
        <f>'DBSV 3D Waldrunde 28'!C13</f>
        <v>NN</v>
      </c>
      <c r="D13" s="209" t="s">
        <v>46</v>
      </c>
      <c r="E13" s="209" t="s">
        <v>46</v>
      </c>
      <c r="F13" s="209" t="s">
        <v>46</v>
      </c>
      <c r="G13" s="210" t="s">
        <v>46</v>
      </c>
      <c r="H13" s="15">
        <f>'DBSV 3D Waldrunde 28'!H13</f>
        <v>320</v>
      </c>
      <c r="I13" s="69">
        <f t="shared" si="0"/>
        <v>1</v>
      </c>
      <c r="J13" s="16">
        <v>30</v>
      </c>
      <c r="K13" s="16">
        <v>0</v>
      </c>
      <c r="L13" s="70">
        <f t="shared" si="1"/>
        <v>1</v>
      </c>
      <c r="M13" s="17">
        <v>35</v>
      </c>
      <c r="N13" s="17">
        <v>0</v>
      </c>
      <c r="O13" s="71">
        <f t="shared" si="2"/>
        <v>1</v>
      </c>
      <c r="P13" s="18">
        <v>50</v>
      </c>
      <c r="Q13" s="18">
        <v>0</v>
      </c>
      <c r="R13" s="72">
        <f t="shared" si="3"/>
        <v>1</v>
      </c>
      <c r="S13" s="19">
        <v>60</v>
      </c>
      <c r="T13" s="19">
        <v>0</v>
      </c>
      <c r="U13" s="73">
        <f t="shared" si="4"/>
        <v>1</v>
      </c>
      <c r="V13" s="115">
        <f t="shared" si="5"/>
        <v>1</v>
      </c>
      <c r="W13" s="115">
        <f t="shared" si="6"/>
        <v>1</v>
      </c>
      <c r="X13" s="115">
        <f t="shared" si="7"/>
        <v>1</v>
      </c>
      <c r="Y13" s="115">
        <f t="shared" si="8"/>
        <v>1</v>
      </c>
      <c r="Z13" s="1"/>
      <c r="AA13" s="1"/>
    </row>
    <row r="14" spans="2:27" ht="20.100000000000001" customHeight="1" x14ac:dyDescent="0.2">
      <c r="B14" s="14">
        <v>9</v>
      </c>
      <c r="C14" s="209" t="str">
        <f>'DBSV 3D Waldrunde 28'!C14</f>
        <v>NN</v>
      </c>
      <c r="D14" s="209" t="s">
        <v>46</v>
      </c>
      <c r="E14" s="209" t="s">
        <v>46</v>
      </c>
      <c r="F14" s="209" t="s">
        <v>46</v>
      </c>
      <c r="G14" s="210" t="s">
        <v>46</v>
      </c>
      <c r="H14" s="15">
        <f>'DBSV 3D Waldrunde 28'!H14</f>
        <v>105</v>
      </c>
      <c r="I14" s="69">
        <f t="shared" si="0"/>
        <v>4</v>
      </c>
      <c r="J14" s="16">
        <v>10</v>
      </c>
      <c r="K14" s="16">
        <v>0</v>
      </c>
      <c r="L14" s="70">
        <f t="shared" si="1"/>
        <v>1</v>
      </c>
      <c r="M14" s="17">
        <v>15</v>
      </c>
      <c r="N14" s="17">
        <v>0</v>
      </c>
      <c r="O14" s="71">
        <f t="shared" si="2"/>
        <v>1</v>
      </c>
      <c r="P14" s="18">
        <v>15</v>
      </c>
      <c r="Q14" s="18">
        <v>0</v>
      </c>
      <c r="R14" s="72">
        <f t="shared" si="3"/>
        <v>1</v>
      </c>
      <c r="S14" s="19">
        <v>15</v>
      </c>
      <c r="T14" s="19">
        <v>0</v>
      </c>
      <c r="U14" s="73">
        <f t="shared" si="4"/>
        <v>1</v>
      </c>
      <c r="V14" s="115">
        <f t="shared" si="5"/>
        <v>1</v>
      </c>
      <c r="W14" s="115">
        <f t="shared" si="6"/>
        <v>1</v>
      </c>
      <c r="X14" s="115">
        <f t="shared" si="7"/>
        <v>1</v>
      </c>
      <c r="Y14" s="115">
        <f t="shared" si="8"/>
        <v>1</v>
      </c>
      <c r="Z14" s="1"/>
      <c r="AA14" s="1"/>
    </row>
    <row r="15" spans="2:27" ht="20.100000000000001" customHeight="1" x14ac:dyDescent="0.2">
      <c r="B15" s="14">
        <v>10</v>
      </c>
      <c r="C15" s="209" t="str">
        <f>'DBSV 3D Waldrunde 28'!C15</f>
        <v>NN</v>
      </c>
      <c r="D15" s="209" t="s">
        <v>46</v>
      </c>
      <c r="E15" s="209" t="s">
        <v>46</v>
      </c>
      <c r="F15" s="209" t="s">
        <v>46</v>
      </c>
      <c r="G15" s="210" t="s">
        <v>46</v>
      </c>
      <c r="H15" s="15">
        <f>'DBSV 3D Waldrunde 28'!H15</f>
        <v>170</v>
      </c>
      <c r="I15" s="69">
        <f t="shared" si="0"/>
        <v>3</v>
      </c>
      <c r="J15" s="16">
        <v>20</v>
      </c>
      <c r="K15" s="16">
        <v>0</v>
      </c>
      <c r="L15" s="70">
        <f t="shared" si="1"/>
        <v>1</v>
      </c>
      <c r="M15" s="17">
        <v>25</v>
      </c>
      <c r="N15" s="17">
        <v>0</v>
      </c>
      <c r="O15" s="71">
        <f t="shared" si="2"/>
        <v>1</v>
      </c>
      <c r="P15" s="18">
        <v>25</v>
      </c>
      <c r="Q15" s="18">
        <v>0</v>
      </c>
      <c r="R15" s="72">
        <f t="shared" si="3"/>
        <v>1</v>
      </c>
      <c r="S15" s="19">
        <v>30</v>
      </c>
      <c r="T15" s="19">
        <v>0</v>
      </c>
      <c r="U15" s="73">
        <f t="shared" si="4"/>
        <v>1</v>
      </c>
      <c r="V15" s="115">
        <f t="shared" si="5"/>
        <v>1</v>
      </c>
      <c r="W15" s="115">
        <f t="shared" si="6"/>
        <v>1</v>
      </c>
      <c r="X15" s="115">
        <f t="shared" si="7"/>
        <v>1</v>
      </c>
      <c r="Y15" s="115">
        <f t="shared" si="8"/>
        <v>1</v>
      </c>
      <c r="Z15" s="1"/>
      <c r="AA15" s="1"/>
    </row>
    <row r="16" spans="2:27" ht="20.100000000000001" customHeight="1" x14ac:dyDescent="0.2">
      <c r="B16" s="14">
        <v>11</v>
      </c>
      <c r="C16" s="209" t="str">
        <f>'DBSV 3D Waldrunde 28'!C16</f>
        <v>NN</v>
      </c>
      <c r="D16" s="209" t="s">
        <v>46</v>
      </c>
      <c r="E16" s="209" t="s">
        <v>46</v>
      </c>
      <c r="F16" s="209" t="s">
        <v>46</v>
      </c>
      <c r="G16" s="210" t="s">
        <v>46</v>
      </c>
      <c r="H16" s="15">
        <f>'DBSV 3D Waldrunde 28'!H16</f>
        <v>225</v>
      </c>
      <c r="I16" s="69">
        <f t="shared" si="0"/>
        <v>2</v>
      </c>
      <c r="J16" s="16">
        <v>25</v>
      </c>
      <c r="K16" s="16">
        <v>0</v>
      </c>
      <c r="L16" s="70">
        <f t="shared" si="1"/>
        <v>1</v>
      </c>
      <c r="M16" s="17">
        <v>25</v>
      </c>
      <c r="N16" s="17">
        <v>0</v>
      </c>
      <c r="O16" s="71">
        <f t="shared" si="2"/>
        <v>1</v>
      </c>
      <c r="P16" s="18">
        <v>40</v>
      </c>
      <c r="Q16" s="18">
        <v>0</v>
      </c>
      <c r="R16" s="72">
        <f t="shared" si="3"/>
        <v>1</v>
      </c>
      <c r="S16" s="19">
        <v>45</v>
      </c>
      <c r="T16" s="19">
        <v>0</v>
      </c>
      <c r="U16" s="73">
        <f t="shared" si="4"/>
        <v>1</v>
      </c>
      <c r="V16" s="115">
        <f t="shared" si="5"/>
        <v>1</v>
      </c>
      <c r="W16" s="115">
        <f t="shared" si="6"/>
        <v>1</v>
      </c>
      <c r="X16" s="115">
        <f t="shared" si="7"/>
        <v>1</v>
      </c>
      <c r="Y16" s="115">
        <f t="shared" si="8"/>
        <v>1</v>
      </c>
      <c r="Z16" s="1"/>
      <c r="AA16" s="1"/>
    </row>
    <row r="17" spans="2:27" ht="20.100000000000001" customHeight="1" x14ac:dyDescent="0.2">
      <c r="B17" s="14">
        <v>12</v>
      </c>
      <c r="C17" s="209" t="str">
        <f>'DBSV 3D Waldrunde 28'!C17</f>
        <v>NN</v>
      </c>
      <c r="D17" s="209" t="s">
        <v>46</v>
      </c>
      <c r="E17" s="209" t="s">
        <v>46</v>
      </c>
      <c r="F17" s="209" t="s">
        <v>46</v>
      </c>
      <c r="G17" s="210" t="s">
        <v>46</v>
      </c>
      <c r="H17" s="15">
        <f>'DBSV 3D Waldrunde 28'!H17</f>
        <v>320</v>
      </c>
      <c r="I17" s="69">
        <f t="shared" si="0"/>
        <v>1</v>
      </c>
      <c r="J17" s="16">
        <v>30</v>
      </c>
      <c r="K17" s="16">
        <v>0</v>
      </c>
      <c r="L17" s="70">
        <f t="shared" si="1"/>
        <v>1</v>
      </c>
      <c r="M17" s="17">
        <v>35</v>
      </c>
      <c r="N17" s="17">
        <v>0</v>
      </c>
      <c r="O17" s="71">
        <f t="shared" si="2"/>
        <v>1</v>
      </c>
      <c r="P17" s="18">
        <v>50</v>
      </c>
      <c r="Q17" s="18">
        <v>0</v>
      </c>
      <c r="R17" s="72">
        <f t="shared" si="3"/>
        <v>1</v>
      </c>
      <c r="S17" s="19">
        <v>60</v>
      </c>
      <c r="T17" s="19">
        <v>0</v>
      </c>
      <c r="U17" s="73">
        <f t="shared" si="4"/>
        <v>1</v>
      </c>
      <c r="V17" s="115">
        <f t="shared" si="5"/>
        <v>1</v>
      </c>
      <c r="W17" s="115">
        <f t="shared" si="6"/>
        <v>1</v>
      </c>
      <c r="X17" s="115">
        <f t="shared" si="7"/>
        <v>1</v>
      </c>
      <c r="Y17" s="115">
        <f t="shared" si="8"/>
        <v>1</v>
      </c>
      <c r="Z17" s="1"/>
      <c r="AA17" s="1"/>
    </row>
    <row r="18" spans="2:27" ht="20.100000000000001" customHeight="1" x14ac:dyDescent="0.2">
      <c r="B18" s="14">
        <v>13</v>
      </c>
      <c r="C18" s="209" t="str">
        <f>'DBSV 3D Waldrunde 28'!C18</f>
        <v>NN</v>
      </c>
      <c r="D18" s="209" t="s">
        <v>46</v>
      </c>
      <c r="E18" s="209" t="s">
        <v>46</v>
      </c>
      <c r="F18" s="209" t="s">
        <v>46</v>
      </c>
      <c r="G18" s="210" t="s">
        <v>46</v>
      </c>
      <c r="H18" s="15">
        <f>'DBSV 3D Waldrunde 28'!H18</f>
        <v>105</v>
      </c>
      <c r="I18" s="69">
        <f t="shared" si="0"/>
        <v>4</v>
      </c>
      <c r="J18" s="16">
        <v>10</v>
      </c>
      <c r="K18" s="16">
        <v>0</v>
      </c>
      <c r="L18" s="70">
        <f t="shared" si="1"/>
        <v>1</v>
      </c>
      <c r="M18" s="17">
        <v>15</v>
      </c>
      <c r="N18" s="17">
        <v>0</v>
      </c>
      <c r="O18" s="71">
        <f t="shared" si="2"/>
        <v>1</v>
      </c>
      <c r="P18" s="18">
        <v>15</v>
      </c>
      <c r="Q18" s="18">
        <v>0</v>
      </c>
      <c r="R18" s="72">
        <f t="shared" si="3"/>
        <v>1</v>
      </c>
      <c r="S18" s="19">
        <v>15</v>
      </c>
      <c r="T18" s="19">
        <v>0</v>
      </c>
      <c r="U18" s="73">
        <f t="shared" si="4"/>
        <v>1</v>
      </c>
      <c r="V18" s="115">
        <f t="shared" si="5"/>
        <v>1</v>
      </c>
      <c r="W18" s="115">
        <f t="shared" si="6"/>
        <v>1</v>
      </c>
      <c r="X18" s="115">
        <f t="shared" si="7"/>
        <v>1</v>
      </c>
      <c r="Y18" s="115">
        <f t="shared" si="8"/>
        <v>1</v>
      </c>
      <c r="Z18" s="1"/>
      <c r="AA18" s="1"/>
    </row>
    <row r="19" spans="2:27" ht="20.100000000000001" customHeight="1" x14ac:dyDescent="0.2">
      <c r="B19" s="14">
        <v>14</v>
      </c>
      <c r="C19" s="209" t="str">
        <f>'DBSV 3D Waldrunde 28'!C19</f>
        <v>NN</v>
      </c>
      <c r="D19" s="209" t="s">
        <v>46</v>
      </c>
      <c r="E19" s="209" t="s">
        <v>46</v>
      </c>
      <c r="F19" s="209" t="s">
        <v>46</v>
      </c>
      <c r="G19" s="210" t="s">
        <v>46</v>
      </c>
      <c r="H19" s="15">
        <f>'DBSV 3D Waldrunde 28'!H19</f>
        <v>170</v>
      </c>
      <c r="I19" s="69">
        <f t="shared" si="0"/>
        <v>3</v>
      </c>
      <c r="J19" s="16">
        <v>20</v>
      </c>
      <c r="K19" s="16">
        <v>0</v>
      </c>
      <c r="L19" s="70">
        <f t="shared" si="1"/>
        <v>1</v>
      </c>
      <c r="M19" s="17">
        <v>25</v>
      </c>
      <c r="N19" s="17">
        <v>0</v>
      </c>
      <c r="O19" s="71">
        <f t="shared" si="2"/>
        <v>1</v>
      </c>
      <c r="P19" s="18">
        <v>25</v>
      </c>
      <c r="Q19" s="18">
        <v>0</v>
      </c>
      <c r="R19" s="72">
        <f t="shared" si="3"/>
        <v>1</v>
      </c>
      <c r="S19" s="19">
        <v>30</v>
      </c>
      <c r="T19" s="19">
        <v>0</v>
      </c>
      <c r="U19" s="73">
        <f t="shared" si="4"/>
        <v>1</v>
      </c>
      <c r="V19" s="115">
        <f t="shared" si="5"/>
        <v>1</v>
      </c>
      <c r="W19" s="115">
        <f t="shared" si="6"/>
        <v>1</v>
      </c>
      <c r="X19" s="115">
        <f t="shared" si="7"/>
        <v>1</v>
      </c>
      <c r="Y19" s="115">
        <f t="shared" si="8"/>
        <v>1</v>
      </c>
      <c r="Z19" s="1"/>
      <c r="AA19" s="1"/>
    </row>
    <row r="20" spans="2:27" ht="20.100000000000001" customHeight="1" x14ac:dyDescent="0.2">
      <c r="B20" s="14">
        <v>15</v>
      </c>
      <c r="C20" s="209" t="str">
        <f>'DBSV 3D Waldrunde 28'!C20</f>
        <v>NN</v>
      </c>
      <c r="D20" s="209" t="s">
        <v>46</v>
      </c>
      <c r="E20" s="209" t="s">
        <v>46</v>
      </c>
      <c r="F20" s="209" t="s">
        <v>46</v>
      </c>
      <c r="G20" s="210" t="s">
        <v>46</v>
      </c>
      <c r="H20" s="15">
        <f>'DBSV 3D Waldrunde 28'!H20</f>
        <v>225</v>
      </c>
      <c r="I20" s="69">
        <f t="shared" si="0"/>
        <v>2</v>
      </c>
      <c r="J20" s="16">
        <v>25</v>
      </c>
      <c r="K20" s="16">
        <v>0</v>
      </c>
      <c r="L20" s="70">
        <f t="shared" si="1"/>
        <v>1</v>
      </c>
      <c r="M20" s="17">
        <v>25</v>
      </c>
      <c r="N20" s="17">
        <v>0</v>
      </c>
      <c r="O20" s="71">
        <f t="shared" si="2"/>
        <v>1</v>
      </c>
      <c r="P20" s="18">
        <v>40</v>
      </c>
      <c r="Q20" s="18">
        <v>0</v>
      </c>
      <c r="R20" s="72">
        <f t="shared" si="3"/>
        <v>1</v>
      </c>
      <c r="S20" s="19">
        <v>45</v>
      </c>
      <c r="T20" s="19">
        <v>0</v>
      </c>
      <c r="U20" s="73">
        <f t="shared" si="4"/>
        <v>1</v>
      </c>
      <c r="V20" s="115">
        <f t="shared" si="5"/>
        <v>1</v>
      </c>
      <c r="W20" s="115">
        <f t="shared" si="6"/>
        <v>1</v>
      </c>
      <c r="X20" s="115">
        <f t="shared" si="7"/>
        <v>1</v>
      </c>
      <c r="Y20" s="115">
        <f t="shared" si="8"/>
        <v>1</v>
      </c>
      <c r="Z20" s="1"/>
      <c r="AA20" s="1"/>
    </row>
    <row r="21" spans="2:27" ht="20.100000000000001" customHeight="1" x14ac:dyDescent="0.2">
      <c r="B21" s="14">
        <v>16</v>
      </c>
      <c r="C21" s="209" t="str">
        <f>'DBSV 3D Waldrunde 28'!C21</f>
        <v>NN</v>
      </c>
      <c r="D21" s="209" t="s">
        <v>46</v>
      </c>
      <c r="E21" s="209" t="s">
        <v>46</v>
      </c>
      <c r="F21" s="209" t="s">
        <v>46</v>
      </c>
      <c r="G21" s="210" t="s">
        <v>46</v>
      </c>
      <c r="H21" s="15">
        <f>'DBSV 3D Waldrunde 28'!H21</f>
        <v>320</v>
      </c>
      <c r="I21" s="69">
        <f t="shared" si="0"/>
        <v>1</v>
      </c>
      <c r="J21" s="16">
        <v>30</v>
      </c>
      <c r="K21" s="16">
        <v>0</v>
      </c>
      <c r="L21" s="70">
        <f t="shared" si="1"/>
        <v>1</v>
      </c>
      <c r="M21" s="17">
        <v>35</v>
      </c>
      <c r="N21" s="17">
        <v>0</v>
      </c>
      <c r="O21" s="71">
        <f t="shared" si="2"/>
        <v>1</v>
      </c>
      <c r="P21" s="18">
        <v>50</v>
      </c>
      <c r="Q21" s="18">
        <v>0</v>
      </c>
      <c r="R21" s="72">
        <f t="shared" si="3"/>
        <v>1</v>
      </c>
      <c r="S21" s="19">
        <v>60</v>
      </c>
      <c r="T21" s="19">
        <v>0</v>
      </c>
      <c r="U21" s="73">
        <f t="shared" si="4"/>
        <v>1</v>
      </c>
      <c r="V21" s="115">
        <f t="shared" si="5"/>
        <v>1</v>
      </c>
      <c r="W21" s="115">
        <f t="shared" si="6"/>
        <v>1</v>
      </c>
      <c r="X21" s="115">
        <f t="shared" si="7"/>
        <v>1</v>
      </c>
      <c r="Y21" s="115">
        <f t="shared" si="8"/>
        <v>1</v>
      </c>
      <c r="Z21" s="1"/>
      <c r="AA21" s="1"/>
    </row>
    <row r="22" spans="2:27" ht="20.100000000000001" customHeight="1" x14ac:dyDescent="0.2">
      <c r="B22" s="14">
        <v>17</v>
      </c>
      <c r="C22" s="209" t="str">
        <f>'DBSV 3D Waldrunde 28'!C22</f>
        <v>NN</v>
      </c>
      <c r="D22" s="209" t="s">
        <v>46</v>
      </c>
      <c r="E22" s="209" t="s">
        <v>46</v>
      </c>
      <c r="F22" s="209" t="s">
        <v>46</v>
      </c>
      <c r="G22" s="210" t="s">
        <v>46</v>
      </c>
      <c r="H22" s="15">
        <f>'DBSV 3D Waldrunde 28'!H22</f>
        <v>105</v>
      </c>
      <c r="I22" s="69">
        <f t="shared" si="0"/>
        <v>4</v>
      </c>
      <c r="J22" s="16">
        <v>10</v>
      </c>
      <c r="K22" s="16">
        <v>0</v>
      </c>
      <c r="L22" s="70">
        <f t="shared" si="1"/>
        <v>1</v>
      </c>
      <c r="M22" s="17">
        <v>15</v>
      </c>
      <c r="N22" s="17">
        <v>0</v>
      </c>
      <c r="O22" s="71">
        <f t="shared" si="2"/>
        <v>1</v>
      </c>
      <c r="P22" s="18">
        <v>15</v>
      </c>
      <c r="Q22" s="18">
        <v>0</v>
      </c>
      <c r="R22" s="72">
        <f t="shared" si="3"/>
        <v>1</v>
      </c>
      <c r="S22" s="19">
        <v>15</v>
      </c>
      <c r="T22" s="19">
        <v>0</v>
      </c>
      <c r="U22" s="73">
        <f t="shared" si="4"/>
        <v>1</v>
      </c>
      <c r="V22" s="115">
        <f t="shared" si="5"/>
        <v>1</v>
      </c>
      <c r="W22" s="115">
        <f t="shared" si="6"/>
        <v>1</v>
      </c>
      <c r="X22" s="115">
        <f t="shared" si="7"/>
        <v>1</v>
      </c>
      <c r="Y22" s="115">
        <f t="shared" si="8"/>
        <v>1</v>
      </c>
      <c r="Z22" s="1"/>
      <c r="AA22" s="1"/>
    </row>
    <row r="23" spans="2:27" ht="20.100000000000001" customHeight="1" x14ac:dyDescent="0.2">
      <c r="B23" s="14">
        <v>18</v>
      </c>
      <c r="C23" s="209" t="str">
        <f>'DBSV 3D Waldrunde 28'!C23</f>
        <v>NN</v>
      </c>
      <c r="D23" s="209" t="s">
        <v>46</v>
      </c>
      <c r="E23" s="209" t="s">
        <v>46</v>
      </c>
      <c r="F23" s="209" t="s">
        <v>46</v>
      </c>
      <c r="G23" s="210" t="s">
        <v>46</v>
      </c>
      <c r="H23" s="15">
        <f>'DBSV 3D Waldrunde 28'!H23</f>
        <v>170</v>
      </c>
      <c r="I23" s="69">
        <f t="shared" si="0"/>
        <v>3</v>
      </c>
      <c r="J23" s="16">
        <v>20</v>
      </c>
      <c r="K23" s="16">
        <v>0</v>
      </c>
      <c r="L23" s="70">
        <f t="shared" si="1"/>
        <v>1</v>
      </c>
      <c r="M23" s="17">
        <v>25</v>
      </c>
      <c r="N23" s="17">
        <v>0</v>
      </c>
      <c r="O23" s="71">
        <f t="shared" si="2"/>
        <v>1</v>
      </c>
      <c r="P23" s="18">
        <v>25</v>
      </c>
      <c r="Q23" s="18">
        <v>0</v>
      </c>
      <c r="R23" s="72">
        <f t="shared" si="3"/>
        <v>1</v>
      </c>
      <c r="S23" s="19">
        <v>30</v>
      </c>
      <c r="T23" s="19">
        <v>0</v>
      </c>
      <c r="U23" s="73">
        <f t="shared" si="4"/>
        <v>1</v>
      </c>
      <c r="V23" s="115">
        <f t="shared" si="5"/>
        <v>1</v>
      </c>
      <c r="W23" s="115">
        <f t="shared" si="6"/>
        <v>1</v>
      </c>
      <c r="X23" s="115">
        <f t="shared" si="7"/>
        <v>1</v>
      </c>
      <c r="Y23" s="115">
        <f t="shared" si="8"/>
        <v>1</v>
      </c>
      <c r="Z23" s="1"/>
      <c r="AA23" s="1"/>
    </row>
    <row r="24" spans="2:27" ht="20.100000000000001" customHeight="1" x14ac:dyDescent="0.2">
      <c r="B24" s="14">
        <v>19</v>
      </c>
      <c r="C24" s="209" t="str">
        <f>'DBSV 3D Waldrunde 28'!C24</f>
        <v>NN</v>
      </c>
      <c r="D24" s="209" t="s">
        <v>46</v>
      </c>
      <c r="E24" s="209" t="s">
        <v>46</v>
      </c>
      <c r="F24" s="209" t="s">
        <v>46</v>
      </c>
      <c r="G24" s="210" t="s">
        <v>46</v>
      </c>
      <c r="H24" s="15">
        <f>'DBSV 3D Waldrunde 28'!H24</f>
        <v>225</v>
      </c>
      <c r="I24" s="69">
        <f t="shared" si="0"/>
        <v>2</v>
      </c>
      <c r="J24" s="16">
        <v>25</v>
      </c>
      <c r="K24" s="16">
        <v>0</v>
      </c>
      <c r="L24" s="70">
        <f t="shared" si="1"/>
        <v>1</v>
      </c>
      <c r="M24" s="17">
        <v>25</v>
      </c>
      <c r="N24" s="17">
        <v>0</v>
      </c>
      <c r="O24" s="71">
        <f t="shared" si="2"/>
        <v>1</v>
      </c>
      <c r="P24" s="18">
        <v>40</v>
      </c>
      <c r="Q24" s="18">
        <v>0</v>
      </c>
      <c r="R24" s="72">
        <f t="shared" si="3"/>
        <v>1</v>
      </c>
      <c r="S24" s="19">
        <v>45</v>
      </c>
      <c r="T24" s="19">
        <v>0</v>
      </c>
      <c r="U24" s="73">
        <f t="shared" si="4"/>
        <v>1</v>
      </c>
      <c r="V24" s="115">
        <f t="shared" si="5"/>
        <v>1</v>
      </c>
      <c r="W24" s="115">
        <f t="shared" si="6"/>
        <v>1</v>
      </c>
      <c r="X24" s="115">
        <f t="shared" si="7"/>
        <v>1</v>
      </c>
      <c r="Y24" s="115">
        <f t="shared" si="8"/>
        <v>1</v>
      </c>
      <c r="Z24" s="1"/>
      <c r="AA24" s="1"/>
    </row>
    <row r="25" spans="2:27" ht="20.100000000000001" customHeight="1" x14ac:dyDescent="0.2">
      <c r="B25" s="14">
        <v>20</v>
      </c>
      <c r="C25" s="209" t="str">
        <f>'DBSV 3D Waldrunde 28'!C25</f>
        <v>NN</v>
      </c>
      <c r="D25" s="209" t="s">
        <v>46</v>
      </c>
      <c r="E25" s="209" t="s">
        <v>46</v>
      </c>
      <c r="F25" s="209" t="s">
        <v>46</v>
      </c>
      <c r="G25" s="210" t="s">
        <v>46</v>
      </c>
      <c r="H25" s="15">
        <f>'DBSV 3D Waldrunde 28'!H25</f>
        <v>320</v>
      </c>
      <c r="I25" s="69">
        <f t="shared" si="0"/>
        <v>1</v>
      </c>
      <c r="J25" s="16">
        <v>30</v>
      </c>
      <c r="K25" s="16">
        <v>0</v>
      </c>
      <c r="L25" s="70">
        <f t="shared" si="1"/>
        <v>1</v>
      </c>
      <c r="M25" s="17">
        <v>35</v>
      </c>
      <c r="N25" s="17">
        <v>0</v>
      </c>
      <c r="O25" s="71">
        <f t="shared" si="2"/>
        <v>1</v>
      </c>
      <c r="P25" s="18">
        <v>50</v>
      </c>
      <c r="Q25" s="18">
        <v>0</v>
      </c>
      <c r="R25" s="72">
        <f t="shared" si="3"/>
        <v>1</v>
      </c>
      <c r="S25" s="19">
        <v>60</v>
      </c>
      <c r="T25" s="19">
        <v>0</v>
      </c>
      <c r="U25" s="73">
        <f t="shared" si="4"/>
        <v>1</v>
      </c>
      <c r="V25" s="115">
        <f t="shared" si="5"/>
        <v>1</v>
      </c>
      <c r="W25" s="115">
        <f t="shared" si="6"/>
        <v>1</v>
      </c>
      <c r="X25" s="115">
        <f t="shared" si="7"/>
        <v>1</v>
      </c>
      <c r="Y25" s="115">
        <f t="shared" si="8"/>
        <v>1</v>
      </c>
      <c r="Z25" s="1"/>
      <c r="AA25" s="1"/>
    </row>
    <row r="26" spans="2:27" ht="20.100000000000001" customHeight="1" x14ac:dyDescent="0.2">
      <c r="B26" s="14">
        <v>21</v>
      </c>
      <c r="C26" s="209" t="str">
        <f>'DBSV 3D Waldrunde 28'!C26</f>
        <v>NN</v>
      </c>
      <c r="D26" s="209" t="s">
        <v>46</v>
      </c>
      <c r="E26" s="209" t="s">
        <v>46</v>
      </c>
      <c r="F26" s="209" t="s">
        <v>46</v>
      </c>
      <c r="G26" s="210" t="s">
        <v>46</v>
      </c>
      <c r="H26" s="15">
        <f>'DBSV 3D Waldrunde 28'!H26</f>
        <v>105</v>
      </c>
      <c r="I26" s="69">
        <f t="shared" si="0"/>
        <v>4</v>
      </c>
      <c r="J26" s="16">
        <v>10</v>
      </c>
      <c r="K26" s="16">
        <v>0</v>
      </c>
      <c r="L26" s="70">
        <f t="shared" si="1"/>
        <v>1</v>
      </c>
      <c r="M26" s="17">
        <v>15</v>
      </c>
      <c r="N26" s="17">
        <v>0</v>
      </c>
      <c r="O26" s="71">
        <f t="shared" si="2"/>
        <v>1</v>
      </c>
      <c r="P26" s="18">
        <v>15</v>
      </c>
      <c r="Q26" s="18">
        <v>0</v>
      </c>
      <c r="R26" s="72">
        <f t="shared" si="3"/>
        <v>1</v>
      </c>
      <c r="S26" s="19">
        <v>15</v>
      </c>
      <c r="T26" s="19">
        <v>0</v>
      </c>
      <c r="U26" s="73">
        <f t="shared" si="4"/>
        <v>1</v>
      </c>
      <c r="V26" s="115">
        <f t="shared" si="5"/>
        <v>1</v>
      </c>
      <c r="W26" s="115">
        <f t="shared" si="6"/>
        <v>1</v>
      </c>
      <c r="X26" s="115">
        <f t="shared" si="7"/>
        <v>1</v>
      </c>
      <c r="Y26" s="115">
        <f t="shared" si="8"/>
        <v>1</v>
      </c>
      <c r="Z26" s="1"/>
      <c r="AA26" s="1"/>
    </row>
    <row r="27" spans="2:27" ht="20.100000000000001" customHeight="1" x14ac:dyDescent="0.2">
      <c r="B27" s="14">
        <v>22</v>
      </c>
      <c r="C27" s="209" t="str">
        <f>'DBSV 3D Waldrunde 28'!C27</f>
        <v>NN</v>
      </c>
      <c r="D27" s="209" t="s">
        <v>46</v>
      </c>
      <c r="E27" s="209" t="s">
        <v>46</v>
      </c>
      <c r="F27" s="209" t="s">
        <v>46</v>
      </c>
      <c r="G27" s="210" t="s">
        <v>46</v>
      </c>
      <c r="H27" s="15">
        <f>'DBSV 3D Waldrunde 28'!H27</f>
        <v>170</v>
      </c>
      <c r="I27" s="69">
        <f t="shared" si="0"/>
        <v>3</v>
      </c>
      <c r="J27" s="16">
        <v>20</v>
      </c>
      <c r="K27" s="16">
        <v>0</v>
      </c>
      <c r="L27" s="70">
        <f t="shared" si="1"/>
        <v>1</v>
      </c>
      <c r="M27" s="17">
        <v>25</v>
      </c>
      <c r="N27" s="17">
        <v>0</v>
      </c>
      <c r="O27" s="71">
        <f t="shared" si="2"/>
        <v>1</v>
      </c>
      <c r="P27" s="18">
        <v>25</v>
      </c>
      <c r="Q27" s="18">
        <v>0</v>
      </c>
      <c r="R27" s="72">
        <f t="shared" si="3"/>
        <v>1</v>
      </c>
      <c r="S27" s="19">
        <v>30</v>
      </c>
      <c r="T27" s="19">
        <v>0</v>
      </c>
      <c r="U27" s="73">
        <f t="shared" si="4"/>
        <v>1</v>
      </c>
      <c r="V27" s="115">
        <f t="shared" si="5"/>
        <v>1</v>
      </c>
      <c r="W27" s="115">
        <f t="shared" si="6"/>
        <v>1</v>
      </c>
      <c r="X27" s="115">
        <f t="shared" si="7"/>
        <v>1</v>
      </c>
      <c r="Y27" s="115">
        <f t="shared" si="8"/>
        <v>1</v>
      </c>
      <c r="Z27" s="1"/>
      <c r="AA27" s="1"/>
    </row>
    <row r="28" spans="2:27" ht="20.100000000000001" customHeight="1" x14ac:dyDescent="0.2">
      <c r="B28" s="14">
        <v>23</v>
      </c>
      <c r="C28" s="209" t="str">
        <f>'DBSV 3D Waldrunde 28'!C28</f>
        <v>NN</v>
      </c>
      <c r="D28" s="209" t="s">
        <v>46</v>
      </c>
      <c r="E28" s="209" t="s">
        <v>46</v>
      </c>
      <c r="F28" s="209" t="s">
        <v>46</v>
      </c>
      <c r="G28" s="210" t="s">
        <v>46</v>
      </c>
      <c r="H28" s="15">
        <f>'DBSV 3D Waldrunde 28'!H28</f>
        <v>225</v>
      </c>
      <c r="I28" s="69">
        <f t="shared" si="0"/>
        <v>2</v>
      </c>
      <c r="J28" s="16">
        <v>25</v>
      </c>
      <c r="K28" s="16">
        <v>0</v>
      </c>
      <c r="L28" s="70">
        <f t="shared" si="1"/>
        <v>1</v>
      </c>
      <c r="M28" s="17">
        <v>25</v>
      </c>
      <c r="N28" s="17">
        <v>0</v>
      </c>
      <c r="O28" s="71">
        <f t="shared" si="2"/>
        <v>1</v>
      </c>
      <c r="P28" s="18">
        <v>40</v>
      </c>
      <c r="Q28" s="18">
        <v>0</v>
      </c>
      <c r="R28" s="72">
        <f t="shared" si="3"/>
        <v>1</v>
      </c>
      <c r="S28" s="19">
        <v>45</v>
      </c>
      <c r="T28" s="19">
        <v>0</v>
      </c>
      <c r="U28" s="73">
        <f t="shared" si="4"/>
        <v>1</v>
      </c>
      <c r="V28" s="115">
        <f t="shared" si="5"/>
        <v>1</v>
      </c>
      <c r="W28" s="115">
        <f t="shared" si="6"/>
        <v>1</v>
      </c>
      <c r="X28" s="115">
        <f t="shared" si="7"/>
        <v>1</v>
      </c>
      <c r="Y28" s="115">
        <f t="shared" si="8"/>
        <v>1</v>
      </c>
      <c r="Z28" s="1"/>
      <c r="AA28" s="1"/>
    </row>
    <row r="29" spans="2:27" ht="20.100000000000001" customHeight="1" x14ac:dyDescent="0.2">
      <c r="B29" s="14">
        <v>24</v>
      </c>
      <c r="C29" s="209" t="str">
        <f>'DBSV 3D Waldrunde 28'!C29</f>
        <v>NN</v>
      </c>
      <c r="D29" s="209" t="s">
        <v>46</v>
      </c>
      <c r="E29" s="209" t="s">
        <v>46</v>
      </c>
      <c r="F29" s="209" t="s">
        <v>46</v>
      </c>
      <c r="G29" s="210" t="s">
        <v>46</v>
      </c>
      <c r="H29" s="15">
        <f>'DBSV 3D Waldrunde 28'!H29</f>
        <v>320</v>
      </c>
      <c r="I29" s="69">
        <f t="shared" si="0"/>
        <v>1</v>
      </c>
      <c r="J29" s="16">
        <v>30</v>
      </c>
      <c r="K29" s="16">
        <v>0</v>
      </c>
      <c r="L29" s="70">
        <f t="shared" si="1"/>
        <v>1</v>
      </c>
      <c r="M29" s="17">
        <v>35</v>
      </c>
      <c r="N29" s="17">
        <v>0</v>
      </c>
      <c r="O29" s="71">
        <f t="shared" si="2"/>
        <v>1</v>
      </c>
      <c r="P29" s="18">
        <v>50</v>
      </c>
      <c r="Q29" s="18">
        <v>0</v>
      </c>
      <c r="R29" s="72">
        <f t="shared" si="3"/>
        <v>1</v>
      </c>
      <c r="S29" s="19">
        <v>60</v>
      </c>
      <c r="T29" s="19">
        <v>0</v>
      </c>
      <c r="U29" s="73">
        <f t="shared" si="4"/>
        <v>1</v>
      </c>
      <c r="V29" s="115">
        <f t="shared" si="5"/>
        <v>1</v>
      </c>
      <c r="W29" s="115">
        <f t="shared" si="6"/>
        <v>1</v>
      </c>
      <c r="X29" s="115">
        <f t="shared" si="7"/>
        <v>1</v>
      </c>
      <c r="Y29" s="115">
        <f t="shared" si="8"/>
        <v>1</v>
      </c>
      <c r="Z29" s="1"/>
      <c r="AA29" s="1"/>
    </row>
    <row r="30" spans="2:27" ht="20.100000000000001" customHeight="1" x14ac:dyDescent="0.2">
      <c r="B30" s="14">
        <v>25</v>
      </c>
      <c r="C30" s="209" t="str">
        <f>'DBSV 3D Waldrunde 28'!C30</f>
        <v>NN</v>
      </c>
      <c r="D30" s="209" t="s">
        <v>46</v>
      </c>
      <c r="E30" s="209" t="s">
        <v>46</v>
      </c>
      <c r="F30" s="209" t="s">
        <v>46</v>
      </c>
      <c r="G30" s="210" t="s">
        <v>46</v>
      </c>
      <c r="H30" s="15">
        <f>'DBSV 3D Waldrunde 28'!H30</f>
        <v>105</v>
      </c>
      <c r="I30" s="69">
        <f>IF(H30&lt;$H$45,4,(IF(H30&lt;$H$44,3,(IF(H30&lt;$H$43,2,(IF(H30&gt;$H$42,1,99)))))))</f>
        <v>4</v>
      </c>
      <c r="J30" s="16">
        <v>10</v>
      </c>
      <c r="K30" s="16">
        <v>0</v>
      </c>
      <c r="L30" s="70">
        <f t="shared" si="1"/>
        <v>1</v>
      </c>
      <c r="M30" s="17">
        <v>15</v>
      </c>
      <c r="N30" s="17">
        <v>0</v>
      </c>
      <c r="O30" s="158">
        <f t="shared" si="2"/>
        <v>1</v>
      </c>
      <c r="P30" s="18">
        <v>15</v>
      </c>
      <c r="Q30" s="18">
        <v>0</v>
      </c>
      <c r="R30" s="72">
        <f t="shared" si="3"/>
        <v>1</v>
      </c>
      <c r="S30" s="19">
        <v>15</v>
      </c>
      <c r="T30" s="19">
        <v>0</v>
      </c>
      <c r="U30" s="73">
        <f t="shared" si="4"/>
        <v>1</v>
      </c>
      <c r="V30" s="115">
        <f t="shared" si="5"/>
        <v>1</v>
      </c>
      <c r="W30" s="115">
        <f t="shared" si="6"/>
        <v>1</v>
      </c>
      <c r="X30" s="115">
        <f t="shared" si="7"/>
        <v>1</v>
      </c>
      <c r="Y30" s="115">
        <f t="shared" si="8"/>
        <v>1</v>
      </c>
      <c r="Z30" s="1"/>
      <c r="AA30" s="1"/>
    </row>
    <row r="31" spans="2:27" ht="20.100000000000001" customHeight="1" x14ac:dyDescent="0.2">
      <c r="B31" s="14">
        <v>26</v>
      </c>
      <c r="C31" s="209" t="str">
        <f>'DBSV 3D Waldrunde 28'!C31</f>
        <v>NN</v>
      </c>
      <c r="D31" s="209" t="s">
        <v>46</v>
      </c>
      <c r="E31" s="209" t="s">
        <v>46</v>
      </c>
      <c r="F31" s="209" t="s">
        <v>46</v>
      </c>
      <c r="G31" s="210" t="s">
        <v>46</v>
      </c>
      <c r="H31" s="15">
        <f>'DBSV 3D Waldrunde 28'!H31</f>
        <v>170</v>
      </c>
      <c r="I31" s="69">
        <f t="shared" ref="I31:I33" si="9">IF(H31&lt;$H$45,4,(IF(H31&lt;$H$44,3,(IF(H31&lt;$H$43,2,(IF(H31&gt;$H$42,1,99)))))))</f>
        <v>3</v>
      </c>
      <c r="J31" s="16">
        <v>20</v>
      </c>
      <c r="K31" s="16">
        <v>0</v>
      </c>
      <c r="L31" s="70">
        <f t="shared" si="1"/>
        <v>1</v>
      </c>
      <c r="M31" s="17">
        <v>25</v>
      </c>
      <c r="N31" s="17">
        <v>0</v>
      </c>
      <c r="O31" s="71">
        <f t="shared" si="2"/>
        <v>1</v>
      </c>
      <c r="P31" s="18">
        <v>25</v>
      </c>
      <c r="Q31" s="18">
        <v>0</v>
      </c>
      <c r="R31" s="72">
        <f t="shared" si="3"/>
        <v>1</v>
      </c>
      <c r="S31" s="19">
        <v>30</v>
      </c>
      <c r="T31" s="19">
        <v>0</v>
      </c>
      <c r="U31" s="73">
        <f t="shared" si="4"/>
        <v>1</v>
      </c>
      <c r="V31" s="115">
        <f t="shared" si="5"/>
        <v>1</v>
      </c>
      <c r="W31" s="115">
        <f t="shared" si="6"/>
        <v>1</v>
      </c>
      <c r="X31" s="115">
        <f t="shared" si="7"/>
        <v>1</v>
      </c>
      <c r="Y31" s="115">
        <f t="shared" si="8"/>
        <v>1</v>
      </c>
      <c r="Z31" s="1"/>
      <c r="AA31" s="1"/>
    </row>
    <row r="32" spans="2:27" ht="20.100000000000001" customHeight="1" x14ac:dyDescent="0.2">
      <c r="B32" s="14">
        <v>27</v>
      </c>
      <c r="C32" s="209" t="str">
        <f>'DBSV 3D Waldrunde 28'!C32</f>
        <v>NN</v>
      </c>
      <c r="D32" s="209" t="s">
        <v>46</v>
      </c>
      <c r="E32" s="209" t="s">
        <v>46</v>
      </c>
      <c r="F32" s="209" t="s">
        <v>46</v>
      </c>
      <c r="G32" s="210" t="s">
        <v>46</v>
      </c>
      <c r="H32" s="15">
        <f>'DBSV 3D Waldrunde 28'!H32</f>
        <v>225</v>
      </c>
      <c r="I32" s="69">
        <f t="shared" si="9"/>
        <v>2</v>
      </c>
      <c r="J32" s="16">
        <v>25</v>
      </c>
      <c r="K32" s="16">
        <v>0</v>
      </c>
      <c r="L32" s="70">
        <f t="shared" si="1"/>
        <v>1</v>
      </c>
      <c r="M32" s="17">
        <v>25</v>
      </c>
      <c r="N32" s="17">
        <v>0</v>
      </c>
      <c r="O32" s="71">
        <f t="shared" si="2"/>
        <v>1</v>
      </c>
      <c r="P32" s="18">
        <v>40</v>
      </c>
      <c r="Q32" s="18">
        <v>0</v>
      </c>
      <c r="R32" s="72">
        <f t="shared" si="3"/>
        <v>1</v>
      </c>
      <c r="S32" s="19">
        <v>45</v>
      </c>
      <c r="T32" s="19">
        <v>0</v>
      </c>
      <c r="U32" s="73">
        <f t="shared" si="4"/>
        <v>1</v>
      </c>
      <c r="V32" s="115">
        <f t="shared" si="5"/>
        <v>1</v>
      </c>
      <c r="W32" s="115">
        <f t="shared" si="6"/>
        <v>1</v>
      </c>
      <c r="X32" s="115">
        <f t="shared" si="7"/>
        <v>1</v>
      </c>
      <c r="Y32" s="115">
        <f t="shared" si="8"/>
        <v>1</v>
      </c>
      <c r="Z32" s="1"/>
      <c r="AA32" s="1"/>
    </row>
    <row r="33" spans="2:28" ht="20.100000000000001" customHeight="1" thickBot="1" x14ac:dyDescent="0.25">
      <c r="B33" s="20">
        <v>28</v>
      </c>
      <c r="C33" s="209" t="str">
        <f>'DBSV 3D Waldrunde 28'!C33</f>
        <v>NN</v>
      </c>
      <c r="D33" s="209" t="s">
        <v>46</v>
      </c>
      <c r="E33" s="209" t="s">
        <v>46</v>
      </c>
      <c r="F33" s="209" t="s">
        <v>46</v>
      </c>
      <c r="G33" s="210" t="s">
        <v>46</v>
      </c>
      <c r="H33" s="15">
        <f>'DBSV 3D Waldrunde 28'!H33</f>
        <v>320</v>
      </c>
      <c r="I33" s="167">
        <f t="shared" si="9"/>
        <v>1</v>
      </c>
      <c r="J33" s="16">
        <v>30</v>
      </c>
      <c r="K33" s="16">
        <v>0</v>
      </c>
      <c r="L33" s="168">
        <f t="shared" si="1"/>
        <v>1</v>
      </c>
      <c r="M33" s="17">
        <v>35</v>
      </c>
      <c r="N33" s="17">
        <v>0</v>
      </c>
      <c r="O33" s="169">
        <f t="shared" si="2"/>
        <v>1</v>
      </c>
      <c r="P33" s="18">
        <v>50</v>
      </c>
      <c r="Q33" s="18">
        <v>0</v>
      </c>
      <c r="R33" s="170">
        <f t="shared" si="3"/>
        <v>1</v>
      </c>
      <c r="S33" s="19">
        <v>60</v>
      </c>
      <c r="T33" s="19">
        <v>0</v>
      </c>
      <c r="U33" s="74">
        <f t="shared" si="4"/>
        <v>1</v>
      </c>
      <c r="V33" s="115">
        <f t="shared" si="5"/>
        <v>1</v>
      </c>
      <c r="W33" s="115">
        <f t="shared" si="6"/>
        <v>1</v>
      </c>
      <c r="X33" s="115">
        <f t="shared" si="7"/>
        <v>1</v>
      </c>
      <c r="Y33" s="115">
        <f t="shared" si="8"/>
        <v>1</v>
      </c>
      <c r="Z33" s="1"/>
      <c r="AA33" s="1"/>
    </row>
    <row r="34" spans="2:28" ht="20.100000000000001" customHeight="1" thickBot="1" x14ac:dyDescent="0.25">
      <c r="B34" s="75"/>
      <c r="C34" s="75"/>
      <c r="D34" s="116">
        <f>COUNTIF(($I$6:$I$33),1)</f>
        <v>7</v>
      </c>
      <c r="E34" s="117">
        <f>COUNTIF(($I$6:$I$33),2)</f>
        <v>7</v>
      </c>
      <c r="F34" s="117">
        <f>COUNTIF(($I$6:$I$33),3)</f>
        <v>7</v>
      </c>
      <c r="G34" s="118">
        <f>COUNTIF(($I$6:$I$33),4)</f>
        <v>7</v>
      </c>
      <c r="H34" s="78" t="s">
        <v>41</v>
      </c>
      <c r="I34" s="28" t="s">
        <v>22</v>
      </c>
      <c r="J34" s="26">
        <f>SUM(J6:J33)</f>
        <v>595</v>
      </c>
      <c r="K34" s="26">
        <f>J34*V34</f>
        <v>595</v>
      </c>
      <c r="L34" s="27">
        <f>AVERAGE(L6:L33)</f>
        <v>1</v>
      </c>
      <c r="M34" s="28">
        <f>SUM(M6:M33)</f>
        <v>700</v>
      </c>
      <c r="N34" s="28">
        <f>M34*W34</f>
        <v>700</v>
      </c>
      <c r="O34" s="29">
        <f>AVERAGE(O6:O33)</f>
        <v>1</v>
      </c>
      <c r="P34" s="30">
        <f>SUM(P6:P33)</f>
        <v>910</v>
      </c>
      <c r="Q34" s="30">
        <f>P34*X34</f>
        <v>910</v>
      </c>
      <c r="R34" s="31">
        <f>AVERAGE(R6:R33)</f>
        <v>1</v>
      </c>
      <c r="S34" s="32">
        <f>SUM(S6:S33)</f>
        <v>1050</v>
      </c>
      <c r="T34" s="32">
        <f>S34*Y34</f>
        <v>1050</v>
      </c>
      <c r="U34" s="80">
        <f>AVERAGE(U6:U33)</f>
        <v>1</v>
      </c>
      <c r="V34" s="81">
        <f t="shared" ref="V34:Y34" si="10">AVERAGE(V6:V33)</f>
        <v>1</v>
      </c>
      <c r="W34" s="81">
        <f t="shared" si="10"/>
        <v>1</v>
      </c>
      <c r="X34" s="81">
        <f t="shared" si="10"/>
        <v>1</v>
      </c>
      <c r="Y34" s="81">
        <f t="shared" si="10"/>
        <v>1</v>
      </c>
      <c r="Z34" s="43"/>
      <c r="AA34" s="43"/>
      <c r="AB34" s="75"/>
    </row>
    <row r="35" spans="2:28" ht="20.100000000000001" customHeight="1" thickBot="1" x14ac:dyDescent="0.25">
      <c r="B35" s="75"/>
      <c r="C35" s="75"/>
      <c r="D35" s="82">
        <v>1</v>
      </c>
      <c r="E35" s="83">
        <v>2</v>
      </c>
      <c r="F35" s="83">
        <v>3</v>
      </c>
      <c r="G35" s="119">
        <v>4</v>
      </c>
      <c r="H35" s="84" t="s">
        <v>11</v>
      </c>
      <c r="I35" s="85" t="s">
        <v>23</v>
      </c>
      <c r="J35" s="86">
        <f>J42*7+J43*7+J44*7+J45*7</f>
        <v>210</v>
      </c>
      <c r="K35" s="191" t="s">
        <v>31</v>
      </c>
      <c r="L35" s="190" t="s">
        <v>32</v>
      </c>
      <c r="M35" s="87">
        <f>M42*7+M43*7+M44*7+M45*7</f>
        <v>315</v>
      </c>
      <c r="N35" s="191" t="s">
        <v>31</v>
      </c>
      <c r="O35" s="190" t="s">
        <v>32</v>
      </c>
      <c r="P35" s="87">
        <f>P42*7+P43*7+P44*7+P45*7</f>
        <v>315</v>
      </c>
      <c r="Q35" s="191" t="s">
        <v>31</v>
      </c>
      <c r="R35" s="190" t="s">
        <v>32</v>
      </c>
      <c r="S35" s="87">
        <f>S42*7+S43*7+S44*7+S45*7</f>
        <v>350</v>
      </c>
      <c r="T35" s="191" t="s">
        <v>31</v>
      </c>
      <c r="U35" s="186" t="s">
        <v>32</v>
      </c>
      <c r="V35" s="43"/>
      <c r="W35" s="43"/>
      <c r="X35" s="43"/>
      <c r="Y35" s="43"/>
      <c r="Z35" s="43"/>
      <c r="AA35" s="43"/>
      <c r="AB35" s="75"/>
    </row>
    <row r="36" spans="2:28" ht="29.1" customHeight="1" thickBot="1" x14ac:dyDescent="0.25">
      <c r="B36" s="75"/>
      <c r="C36" s="75"/>
      <c r="D36" s="75"/>
      <c r="E36" s="75"/>
      <c r="F36" s="75"/>
      <c r="G36" s="75"/>
      <c r="H36" s="75"/>
      <c r="I36" s="88" t="s">
        <v>24</v>
      </c>
      <c r="J36" s="36">
        <f>K42*7+K43*7+K44*7+K45*7</f>
        <v>595</v>
      </c>
      <c r="K36" s="185"/>
      <c r="L36" s="187"/>
      <c r="M36" s="37">
        <f>N42*7+N43*7+N44*7+N45*7</f>
        <v>700</v>
      </c>
      <c r="N36" s="185"/>
      <c r="O36" s="187"/>
      <c r="P36" s="37">
        <f>Q42*7+Q43*7+Q44*7+Q45*7</f>
        <v>910</v>
      </c>
      <c r="Q36" s="185"/>
      <c r="R36" s="187"/>
      <c r="S36" s="37">
        <f>T42*7+T43*7+T44*7+T45*7</f>
        <v>1050</v>
      </c>
      <c r="T36" s="185"/>
      <c r="U36" s="187"/>
      <c r="V36" s="43"/>
      <c r="W36" s="43"/>
      <c r="X36" s="43"/>
      <c r="Y36" s="43"/>
      <c r="Z36" s="43"/>
      <c r="AA36" s="43"/>
      <c r="AB36" s="75"/>
    </row>
    <row r="37" spans="2:28" ht="41.1" customHeight="1" thickBot="1" x14ac:dyDescent="0.3">
      <c r="B37" s="75"/>
      <c r="C37" s="75"/>
      <c r="D37" s="75"/>
      <c r="E37" s="75"/>
      <c r="F37" s="75"/>
      <c r="G37" s="75"/>
      <c r="H37" s="75"/>
      <c r="I37" s="89" t="s">
        <v>25</v>
      </c>
      <c r="J37" s="39">
        <f>J34/J36</f>
        <v>1</v>
      </c>
      <c r="K37" s="40">
        <f>K34/J36</f>
        <v>1</v>
      </c>
      <c r="L37" s="160">
        <f>J36*Z4</f>
        <v>416.5</v>
      </c>
      <c r="M37" s="41">
        <f>M34/M36</f>
        <v>1</v>
      </c>
      <c r="N37" s="42">
        <f>N34/M36</f>
        <v>1</v>
      </c>
      <c r="O37" s="160">
        <f>M36*Z4</f>
        <v>489.99999999999994</v>
      </c>
      <c r="P37" s="44">
        <f>P34/P36</f>
        <v>1</v>
      </c>
      <c r="Q37" s="45">
        <f>Q34/P36</f>
        <v>1</v>
      </c>
      <c r="R37" s="160">
        <f>P36*Z4</f>
        <v>637</v>
      </c>
      <c r="S37" s="162">
        <f>S34/S36</f>
        <v>1</v>
      </c>
      <c r="T37" s="33">
        <f>T34/S36</f>
        <v>1</v>
      </c>
      <c r="U37" s="160">
        <f>S36*Z4</f>
        <v>735</v>
      </c>
      <c r="V37" s="225" t="s">
        <v>45</v>
      </c>
      <c r="W37" s="226"/>
      <c r="X37" s="226"/>
      <c r="Y37" s="226"/>
      <c r="Z37" s="227"/>
      <c r="AA37" s="165"/>
      <c r="AB37" s="75"/>
    </row>
    <row r="38" spans="2:28" ht="20.100000000000001" customHeight="1" x14ac:dyDescent="0.2">
      <c r="B38" s="75"/>
      <c r="C38" s="75"/>
      <c r="D38" s="75"/>
      <c r="E38" s="75"/>
      <c r="F38" s="75"/>
      <c r="G38" s="75"/>
      <c r="H38" s="75"/>
      <c r="I38" s="90"/>
      <c r="J38" s="90"/>
      <c r="K38" s="90"/>
      <c r="L38" s="90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75"/>
    </row>
    <row r="39" spans="2:28" ht="20.100000000000001" customHeight="1" x14ac:dyDescent="0.2">
      <c r="B39" s="75"/>
      <c r="C39" s="75"/>
      <c r="D39" s="75"/>
      <c r="E39" s="75"/>
      <c r="F39" s="75"/>
      <c r="G39" s="90"/>
      <c r="H39" s="90"/>
      <c r="I39" s="90"/>
      <c r="J39" s="90"/>
      <c r="K39" s="90"/>
      <c r="L39" s="90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75"/>
    </row>
    <row r="40" spans="2:28" ht="20.100000000000001" customHeight="1" thickBot="1" x14ac:dyDescent="0.25">
      <c r="V40" s="75"/>
      <c r="W40" s="75"/>
      <c r="X40" s="75"/>
      <c r="Y40" s="75"/>
      <c r="Z40" s="75"/>
      <c r="AA40" s="75"/>
    </row>
    <row r="41" spans="2:28" ht="50.1" customHeight="1" thickBot="1" x14ac:dyDescent="0.25">
      <c r="E41" s="220"/>
      <c r="F41" s="221"/>
      <c r="G41" s="228"/>
      <c r="H41" s="120"/>
      <c r="I41" s="92" t="s">
        <v>2</v>
      </c>
      <c r="J41" s="121" t="s">
        <v>16</v>
      </c>
      <c r="K41" s="93" t="s">
        <v>17</v>
      </c>
      <c r="L41" s="122" t="s">
        <v>21</v>
      </c>
      <c r="M41" s="95" t="s">
        <v>18</v>
      </c>
      <c r="N41" s="96" t="s">
        <v>17</v>
      </c>
      <c r="O41" s="97" t="s">
        <v>21</v>
      </c>
      <c r="P41" s="24" t="s">
        <v>19</v>
      </c>
      <c r="Q41" s="98" t="s">
        <v>17</v>
      </c>
      <c r="R41" s="123" t="s">
        <v>21</v>
      </c>
      <c r="S41" s="99" t="s">
        <v>20</v>
      </c>
      <c r="T41" s="100" t="s">
        <v>17</v>
      </c>
      <c r="U41" s="101" t="s">
        <v>21</v>
      </c>
      <c r="V41" s="212"/>
      <c r="W41" s="213"/>
      <c r="X41" s="213"/>
      <c r="Y41" s="213"/>
      <c r="Z41" s="213"/>
      <c r="AA41" s="213"/>
      <c r="AB41" s="213"/>
    </row>
    <row r="42" spans="2:28" ht="15" customHeight="1" x14ac:dyDescent="0.2">
      <c r="E42" s="214" t="s">
        <v>7</v>
      </c>
      <c r="F42" s="215"/>
      <c r="G42" s="216"/>
      <c r="H42" s="104">
        <v>250</v>
      </c>
      <c r="I42" s="105" t="s">
        <v>42</v>
      </c>
      <c r="J42" s="124">
        <v>10</v>
      </c>
      <c r="K42" s="125">
        <v>30</v>
      </c>
      <c r="L42" s="126">
        <v>20</v>
      </c>
      <c r="M42" s="102">
        <v>15</v>
      </c>
      <c r="N42" s="103">
        <v>35</v>
      </c>
      <c r="O42" s="127">
        <v>20</v>
      </c>
      <c r="P42" s="128">
        <v>15</v>
      </c>
      <c r="Q42" s="129">
        <v>50</v>
      </c>
      <c r="R42" s="130">
        <v>35</v>
      </c>
      <c r="S42" s="131">
        <v>20</v>
      </c>
      <c r="T42" s="132">
        <v>60</v>
      </c>
      <c r="U42" s="154">
        <v>40</v>
      </c>
      <c r="V42" s="43"/>
      <c r="W42" s="43"/>
      <c r="X42" s="106"/>
      <c r="Y42" s="106"/>
      <c r="Z42" s="106"/>
      <c r="AA42" s="106"/>
      <c r="AB42" s="106"/>
    </row>
    <row r="43" spans="2:28" ht="15" customHeight="1" x14ac:dyDescent="0.2">
      <c r="E43" s="217" t="s">
        <v>8</v>
      </c>
      <c r="F43" s="218"/>
      <c r="G43" s="219"/>
      <c r="H43" s="109">
        <v>251</v>
      </c>
      <c r="I43" s="110" t="s">
        <v>38</v>
      </c>
      <c r="J43" s="133">
        <v>10</v>
      </c>
      <c r="K43" s="153">
        <v>25</v>
      </c>
      <c r="L43" s="134">
        <v>15</v>
      </c>
      <c r="M43" s="107">
        <v>15</v>
      </c>
      <c r="N43" s="108">
        <v>25</v>
      </c>
      <c r="O43" s="135">
        <v>10</v>
      </c>
      <c r="P43" s="136">
        <v>15</v>
      </c>
      <c r="Q43" s="137">
        <v>40</v>
      </c>
      <c r="R43" s="138">
        <v>25</v>
      </c>
      <c r="S43" s="139">
        <v>15</v>
      </c>
      <c r="T43" s="140">
        <v>45</v>
      </c>
      <c r="U43" s="155">
        <v>30</v>
      </c>
      <c r="V43" s="111"/>
      <c r="W43" s="111"/>
      <c r="X43" s="112"/>
      <c r="Y43" s="112"/>
      <c r="Z43" s="112"/>
      <c r="AA43" s="112"/>
      <c r="AB43" s="112"/>
    </row>
    <row r="44" spans="2:28" ht="15" customHeight="1" x14ac:dyDescent="0.2">
      <c r="E44" s="217" t="s">
        <v>9</v>
      </c>
      <c r="F44" s="218"/>
      <c r="G44" s="219"/>
      <c r="H44" s="109">
        <v>201</v>
      </c>
      <c r="I44" s="109" t="s">
        <v>39</v>
      </c>
      <c r="J44" s="133">
        <v>5</v>
      </c>
      <c r="K44" s="141">
        <v>20</v>
      </c>
      <c r="L44" s="134">
        <v>15</v>
      </c>
      <c r="M44" s="107">
        <v>10</v>
      </c>
      <c r="N44" s="108">
        <v>25</v>
      </c>
      <c r="O44" s="135">
        <v>15</v>
      </c>
      <c r="P44" s="136">
        <v>10</v>
      </c>
      <c r="Q44" s="137">
        <v>25</v>
      </c>
      <c r="R44" s="138">
        <v>15</v>
      </c>
      <c r="S44" s="139">
        <v>10</v>
      </c>
      <c r="T44" s="140">
        <v>30</v>
      </c>
      <c r="U44" s="155">
        <v>20</v>
      </c>
      <c r="V44" s="43"/>
      <c r="W44" s="43"/>
      <c r="X44" s="1"/>
      <c r="Y44" s="1"/>
      <c r="Z44" s="1"/>
      <c r="AA44" s="1"/>
    </row>
    <row r="45" spans="2:28" ht="15" customHeight="1" thickBot="1" x14ac:dyDescent="0.25">
      <c r="E45" s="217" t="s">
        <v>10</v>
      </c>
      <c r="F45" s="218"/>
      <c r="G45" s="219"/>
      <c r="H45" s="113">
        <v>151</v>
      </c>
      <c r="I45" s="113" t="s">
        <v>40</v>
      </c>
      <c r="J45" s="142">
        <v>5</v>
      </c>
      <c r="K45" s="143">
        <v>10</v>
      </c>
      <c r="L45" s="144">
        <v>5</v>
      </c>
      <c r="M45" s="145">
        <v>5</v>
      </c>
      <c r="N45" s="146">
        <v>15</v>
      </c>
      <c r="O45" s="147">
        <v>10</v>
      </c>
      <c r="P45" s="148">
        <v>5</v>
      </c>
      <c r="Q45" s="149">
        <v>15</v>
      </c>
      <c r="R45" s="150">
        <v>10</v>
      </c>
      <c r="S45" s="151">
        <v>5</v>
      </c>
      <c r="T45" s="152">
        <v>15</v>
      </c>
      <c r="U45" s="156">
        <v>10</v>
      </c>
      <c r="V45" s="43"/>
      <c r="W45" s="43"/>
      <c r="X45" s="1"/>
      <c r="Y45" s="1"/>
      <c r="Z45" s="1"/>
      <c r="AA45" s="1"/>
    </row>
    <row r="48" spans="2:28" x14ac:dyDescent="0.2">
      <c r="E48" s="211"/>
      <c r="F48" s="211"/>
      <c r="G48" s="211"/>
    </row>
    <row r="49" spans="5:9" x14ac:dyDescent="0.2">
      <c r="E49" s="211"/>
      <c r="F49" s="211"/>
      <c r="G49" s="211"/>
    </row>
    <row r="50" spans="5:9" x14ac:dyDescent="0.2">
      <c r="E50" s="211"/>
      <c r="F50" s="211"/>
      <c r="G50" s="211"/>
      <c r="I50" s="3"/>
    </row>
    <row r="51" spans="5:9" x14ac:dyDescent="0.2">
      <c r="E51" s="211"/>
      <c r="F51" s="211"/>
      <c r="G51" s="211"/>
    </row>
  </sheetData>
  <sheetProtection algorithmName="SHA-512" hashValue="41q59Ec8cBA7P8XnSNPzkCVYO8hFyMWaNrbwzhGcVek0lHbPaWaP8yVuiu7UHx5f0VHHjqsNe/3opd1O2JTdmg==" saltValue="F6tPx/U/nncq0BvM4KqEFA==" spinCount="100000" sheet="1" objects="1" scenarios="1" selectLockedCells="1"/>
  <mergeCells count="55">
    <mergeCell ref="V1:W1"/>
    <mergeCell ref="X1:Y1"/>
    <mergeCell ref="E48:G48"/>
    <mergeCell ref="E49:G49"/>
    <mergeCell ref="E50:G50"/>
    <mergeCell ref="C30:G30"/>
    <mergeCell ref="C31:G31"/>
    <mergeCell ref="C32:G32"/>
    <mergeCell ref="C33:G33"/>
    <mergeCell ref="E41:G41"/>
    <mergeCell ref="C25:G25"/>
    <mergeCell ref="C26:G26"/>
    <mergeCell ref="C27:G27"/>
    <mergeCell ref="C28:G28"/>
    <mergeCell ref="C29:G29"/>
    <mergeCell ref="C20:G20"/>
    <mergeCell ref="E51:G51"/>
    <mergeCell ref="E42:G42"/>
    <mergeCell ref="E43:G43"/>
    <mergeCell ref="E44:G44"/>
    <mergeCell ref="E45:G45"/>
    <mergeCell ref="C21:G21"/>
    <mergeCell ref="C22:G22"/>
    <mergeCell ref="C23:G23"/>
    <mergeCell ref="C24:G24"/>
    <mergeCell ref="C15:G15"/>
    <mergeCell ref="C16:G16"/>
    <mergeCell ref="C17:G17"/>
    <mergeCell ref="C18:G18"/>
    <mergeCell ref="C19:G19"/>
    <mergeCell ref="C10:G10"/>
    <mergeCell ref="C11:G11"/>
    <mergeCell ref="C12:G12"/>
    <mergeCell ref="C13:G13"/>
    <mergeCell ref="C14:G14"/>
    <mergeCell ref="C5:G5"/>
    <mergeCell ref="C6:G6"/>
    <mergeCell ref="C7:G7"/>
    <mergeCell ref="C8:G8"/>
    <mergeCell ref="C9:G9"/>
    <mergeCell ref="R35:R36"/>
    <mergeCell ref="T35:T36"/>
    <mergeCell ref="U35:U36"/>
    <mergeCell ref="V41:AB41"/>
    <mergeCell ref="J4:L4"/>
    <mergeCell ref="M4:O4"/>
    <mergeCell ref="P4:R4"/>
    <mergeCell ref="S4:U4"/>
    <mergeCell ref="V4:Y4"/>
    <mergeCell ref="K35:K36"/>
    <mergeCell ref="L35:L36"/>
    <mergeCell ref="N35:N36"/>
    <mergeCell ref="O35:O36"/>
    <mergeCell ref="Q35:Q36"/>
    <mergeCell ref="V37:Z37"/>
  </mergeCells>
  <conditionalFormatting sqref="D34:G34">
    <cfRule type="colorScale" priority="1">
      <colorScale>
        <cfvo type="num" val="6.99"/>
        <cfvo type="num" val="7"/>
        <cfvo type="num" val="7.0010000000000003"/>
        <color rgb="FFFF0000"/>
        <color rgb="FF92D050"/>
        <color rgb="FFFF0000"/>
      </colorScale>
    </cfRule>
  </conditionalFormatting>
  <conditionalFormatting sqref="L6:L34">
    <cfRule type="cellIs" dxfId="3" priority="3" operator="between">
      <formula>-0.001</formula>
      <formula>-100</formula>
    </cfRule>
    <cfRule type="cellIs" dxfId="2" priority="4" stopIfTrue="1" operator="between">
      <formula>1.001</formula>
      <formula>100</formula>
    </cfRule>
  </conditionalFormatting>
  <conditionalFormatting sqref="L31:L33">
    <cfRule type="dataBar" priority="5">
      <dataBar>
        <cfvo type="num" val="0"/>
        <cfvo type="num" val="1"/>
        <color rgb="FF92D050"/>
      </dataBar>
    </cfRule>
  </conditionalFormatting>
  <conditionalFormatting sqref="O6:O34 J37:K37 M37:N37 P37:Q37 S37:T37 L34 L6:L30 U6:U34 R6:R34">
    <cfRule type="dataBar" priority="7">
      <dataBar>
        <cfvo type="num" val="0"/>
        <cfvo type="num" val="1"/>
        <color rgb="FF92D050"/>
      </dataBar>
    </cfRule>
  </conditionalFormatting>
  <conditionalFormatting sqref="O6:O34 R6:R34 U6:U34 J37:K37 M37:N37 P37:Q37 S37:T37">
    <cfRule type="cellIs" dxfId="1" priority="2" stopIfTrue="1" operator="between">
      <formula>-0.001</formula>
      <formula>-100</formula>
    </cfRule>
    <cfRule type="cellIs" dxfId="0" priority="6" stopIfTrue="1" operator="between">
      <formula>1.001</formula>
      <formula>100</formula>
    </cfRule>
  </conditionalFormatting>
  <pageMargins left="0.74803149606299213" right="0.43307086614173229" top="0.46" bottom="0.34" header="0.27559055118110237" footer="0.26"/>
  <pageSetup paperSize="9" scale="74" orientation="landscape" r:id="rId1"/>
  <headerFooter alignWithMargins="0">
    <oddHeader>&amp;C&amp;F&amp;R&amp;D  &amp;T
Seite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Ergebnisvergleich 28</vt:lpstr>
      <vt:lpstr>DBSV 3D Waldrunde 28</vt:lpstr>
      <vt:lpstr>DBSV 3D Jagdrunde 28</vt:lpstr>
      <vt:lpstr>'DBSV 3D Jagdrunde 28'!Druckbereich</vt:lpstr>
      <vt:lpstr>'DBSV 3D Waldrunde 28'!Druckbereich</vt:lpstr>
      <vt:lpstr>'Ergebnisvergleich 28'!Druckbereich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hlitze</dc:creator>
  <cp:lastModifiedBy>Andreas Bauer</cp:lastModifiedBy>
  <cp:lastPrinted>2024-08-10T16:43:16Z</cp:lastPrinted>
  <dcterms:created xsi:type="dcterms:W3CDTF">2011-07-16T10:24:51Z</dcterms:created>
  <dcterms:modified xsi:type="dcterms:W3CDTF">2025-05-16T05:28:40Z</dcterms:modified>
</cp:coreProperties>
</file>